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ЭЪЛОН УЧУН-2022\"/>
    </mc:Choice>
  </mc:AlternateContent>
  <xr:revisionPtr revIDLastSave="0" documentId="13_ncr:1_{65F161BD-EA63-4495-B14B-D8D36AF31872}" xr6:coauthVersionLast="37" xr6:coauthVersionMax="37" xr10:uidLastSave="{00000000-0000-0000-0000-000000000000}"/>
  <bookViews>
    <workbookView xWindow="0" yWindow="0" windowWidth="28800" windowHeight="12330" xr2:uid="{00000000-000D-0000-FFFF-FFFF00000000}"/>
  </bookViews>
  <sheets>
    <sheet name="расчёт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day3" localSheetId="0">#REF!</definedName>
    <definedName name="_________________day3">#REF!</definedName>
    <definedName name="_________________day4" localSheetId="0">#REF!</definedName>
    <definedName name="_________________day4">#REF!</definedName>
    <definedName name="____________day3" localSheetId="0">#REF!</definedName>
    <definedName name="____________day3">#REF!</definedName>
    <definedName name="____________day4" localSheetId="0">#REF!</definedName>
    <definedName name="____________day4">#REF!</definedName>
    <definedName name="___________day3" localSheetId="0">#REF!</definedName>
    <definedName name="___________day3">#REF!</definedName>
    <definedName name="___________day4" localSheetId="0">#REF!</definedName>
    <definedName name="___________day4">#REF!</definedName>
    <definedName name="__________day3" localSheetId="0">#REF!</definedName>
    <definedName name="__________day3">#REF!</definedName>
    <definedName name="__________day4" localSheetId="0">#REF!</definedName>
    <definedName name="__________day4">#REF!</definedName>
    <definedName name="_________day3" localSheetId="0">#REF!</definedName>
    <definedName name="_________day3">#REF!</definedName>
    <definedName name="_________day4" localSheetId="0">#REF!</definedName>
    <definedName name="_________day4">#REF!</definedName>
    <definedName name="________day3" localSheetId="0">#REF!</definedName>
    <definedName name="________day3">#REF!</definedName>
    <definedName name="________day4" localSheetId="0">#REF!</definedName>
    <definedName name="________day4">#REF!</definedName>
    <definedName name="_______day3" localSheetId="0">#REF!</definedName>
    <definedName name="_______day3">#REF!</definedName>
    <definedName name="_______day4" localSheetId="0">#REF!</definedName>
    <definedName name="_______day4">#REF!</definedName>
    <definedName name="______day3" localSheetId="0">#REF!</definedName>
    <definedName name="______day3">#REF!</definedName>
    <definedName name="______day4" localSheetId="0">#REF!</definedName>
    <definedName name="______day4">#REF!</definedName>
    <definedName name="_____day3" localSheetId="0">#REF!</definedName>
    <definedName name="_____day3">#REF!</definedName>
    <definedName name="_____day4" localSheetId="0">#REF!</definedName>
    <definedName name="_____day4">#REF!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day3" localSheetId="0">#REF!</definedName>
    <definedName name="____day3">#REF!</definedName>
    <definedName name="____day4" localSheetId="0">#REF!</definedName>
    <definedName name="____day4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day3" localSheetId="0">#REF!</definedName>
    <definedName name="___day3">#REF!</definedName>
    <definedName name="___day4" localSheetId="0">#REF!</definedName>
    <definedName name="___day4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day3" localSheetId="0">#REF!</definedName>
    <definedName name="__day3">#REF!</definedName>
    <definedName name="__day4" localSheetId="0">#REF!</definedName>
    <definedName name="__day4">#REF!</definedName>
    <definedName name="_08" localSheetId="0">#REF!</definedName>
    <definedName name="_08">#REF!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xlnm._FilterDatabase" localSheetId="0" hidden="1">'расчёт (2)'!$A$16:$K$58</definedName>
    <definedName name="a" localSheetId="0">#REF!</definedName>
    <definedName name="a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aa" localSheetId="0">#REF!</definedName>
    <definedName name="aaa">#REF!</definedName>
    <definedName name="aas" localSheetId="0">#REF!</definedName>
    <definedName name="aas">#REF!</definedName>
    <definedName name="Access_Button" hidden="1">"Kaspl_5_ПЛАН_4_Таблица1"</definedName>
    <definedName name="AccessDatabase" hidden="1">"C:\Documents and Settings\schoolfund1\Рабочий стол\жаха\прогноз доходов 2005 помесяц..mdb"</definedName>
    <definedName name="Button_4">"прогноз_доходов_2005_помесяц__уд_вес_помесячный_Таблица"</definedName>
    <definedName name="Bс37" localSheetId="0">#REF!</definedName>
    <definedName name="Bс37">#REF!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xcel_BuiltIn_Recorder" localSheetId="0">#REF!</definedName>
    <definedName name="Excel_BuiltIn_Recorder">#REF!</definedName>
    <definedName name="hhh" localSheetId="0">#REF!</definedName>
    <definedName name="hhh">#REF!</definedName>
    <definedName name="hvv" localSheetId="0">#REF!</definedName>
    <definedName name="hvv">#REF!</definedName>
    <definedName name="IU_2" localSheetId="0">'[1]табли 4 местний совет'!#REF!</definedName>
    <definedName name="IU_2">'[2]табли 4 местний совет'!#REF!</definedName>
    <definedName name="jhjkfhkj" localSheetId="0">#REF!</definedName>
    <definedName name="jhjkfhkj">#REF!</definedName>
    <definedName name="jjkjkjkjkj" localSheetId="0">#REF!</definedName>
    <definedName name="jjkjkjkjkj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№1" localSheetId="0">#REF!</definedName>
    <definedName name="№1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q" localSheetId="0">#REF!</definedName>
    <definedName name="q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 localSheetId="0">#REF!</definedName>
    <definedName name="Rasmot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esults" localSheetId="0">[3]Results!#REF!</definedName>
    <definedName name="Results">[3]Results!#REF!</definedName>
    <definedName name="s" localSheetId="0">#REF!</definedName>
    <definedName name="s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ica1Структура_рабочих_мест_по_формам_собственности_и_по_видам_деятельности_созданных" localSheetId="0">#REF!</definedName>
    <definedName name="Tablica1Структура_рабочих_мест_по_формам_собственности_и_по_видам_деятельности_созданных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vbc" localSheetId="0">#REF!</definedName>
    <definedName name="vbc">#REF!</definedName>
    <definedName name="А1" localSheetId="0">#REF!</definedName>
    <definedName name="А1">#REF!</definedName>
    <definedName name="А10" localSheetId="0">#REF!</definedName>
    <definedName name="А10">#REF!</definedName>
    <definedName name="А12" localSheetId="0">#REF!</definedName>
    <definedName name="А12">#REF!</definedName>
    <definedName name="А17" localSheetId="0">#REF!</definedName>
    <definedName name="А17">#REF!</definedName>
    <definedName name="А7" localSheetId="0">#REF!</definedName>
    <definedName name="А7">#REF!</definedName>
    <definedName name="А9" localSheetId="0">#REF!</definedName>
    <definedName name="А9">#REF!</definedName>
    <definedName name="аааа" localSheetId="0">#REF!</definedName>
    <definedName name="аааа">#REF!</definedName>
    <definedName name="абду" localSheetId="0">#REF!</definedName>
    <definedName name="абду">#REF!</definedName>
    <definedName name="ав" localSheetId="0">#REF!</definedName>
    <definedName name="ав">#REF!</definedName>
    <definedName name="авлб" localSheetId="0">#REF!</definedName>
    <definedName name="авлб">#REF!</definedName>
    <definedName name="акциз" localSheetId="0">#REF!</definedName>
    <definedName name="акциз">#REF!</definedName>
    <definedName name="Албина" localSheetId="0">#REF!</definedName>
    <definedName name="Албина">#REF!</definedName>
    <definedName name="АП" localSheetId="0">#REF!</definedName>
    <definedName name="АП">#REF!</definedName>
    <definedName name="_xlnm.Database" localSheetId="0">#REF!</definedName>
    <definedName name="_xlnm.Database">#REF!</definedName>
    <definedName name="БОГОТТУМАН" localSheetId="0">#REF!</definedName>
    <definedName name="БОГОТТУМАН">#REF!</definedName>
    <definedName name="В5" localSheetId="0">#REF!</definedName>
    <definedName name="В5">#REF!</definedName>
    <definedName name="ва" localSheetId="0">#REF!</definedName>
    <definedName name="ва">#REF!</definedName>
    <definedName name="вава" localSheetId="0">#REF!</definedName>
    <definedName name="вава">#REF!</definedName>
    <definedName name="Вариант_1" localSheetId="0">#REF!</definedName>
    <definedName name="Вариант_1">#REF!</definedName>
    <definedName name="Вариант_10" localSheetId="0">#REF!</definedName>
    <definedName name="Вариант_10">#REF!</definedName>
    <definedName name="Вариант_11" localSheetId="0">#REF!</definedName>
    <definedName name="Вариант_11">#REF!</definedName>
    <definedName name="Вариант_12" localSheetId="0">#REF!</definedName>
    <definedName name="Вариант_12">#REF!</definedName>
    <definedName name="Вариант_13" localSheetId="0">#REF!</definedName>
    <definedName name="Вариант_13">#REF!</definedName>
    <definedName name="Вариант_14" localSheetId="0">#REF!</definedName>
    <definedName name="Вариант_14">#REF!</definedName>
    <definedName name="Вариант_15" localSheetId="0">#REF!</definedName>
    <definedName name="Вариант_15">#REF!</definedName>
    <definedName name="Вариант_16" localSheetId="0">#REF!</definedName>
    <definedName name="Вариант_16">#REF!</definedName>
    <definedName name="Вариант_17" localSheetId="0">#REF!</definedName>
    <definedName name="Вариант_17">#REF!</definedName>
    <definedName name="Вариант_18" localSheetId="0">#REF!</definedName>
    <definedName name="Вариант_18">#REF!</definedName>
    <definedName name="Вариант_19" localSheetId="0">#REF!</definedName>
    <definedName name="Вариант_19">#REF!</definedName>
    <definedName name="Вариант_2" localSheetId="0">#REF!</definedName>
    <definedName name="Вариант_2">#REF!</definedName>
    <definedName name="Вариант_20" localSheetId="0">#REF!</definedName>
    <definedName name="Вариант_20">#REF!</definedName>
    <definedName name="Вариант_21" localSheetId="0">#REF!</definedName>
    <definedName name="Вариант_21">#REF!</definedName>
    <definedName name="Вариант_22" localSheetId="0">#REF!</definedName>
    <definedName name="Вариант_22">#REF!</definedName>
    <definedName name="Вариант_23" localSheetId="0">#REF!</definedName>
    <definedName name="Вариант_23">#REF!</definedName>
    <definedName name="Вариант_24" localSheetId="0">#REF!</definedName>
    <definedName name="Вариант_24">#REF!</definedName>
    <definedName name="Вариант_25" localSheetId="0">#REF!</definedName>
    <definedName name="Вариант_25">#REF!</definedName>
    <definedName name="Вариант_26" localSheetId="0">#REF!</definedName>
    <definedName name="Вариант_26">#REF!</definedName>
    <definedName name="Вариант_27" localSheetId="0">#REF!</definedName>
    <definedName name="Вариант_27">#REF!</definedName>
    <definedName name="Вариант_3" localSheetId="0">#REF!</definedName>
    <definedName name="Вариант_3">#REF!</definedName>
    <definedName name="Вариант_4" localSheetId="0">#REF!</definedName>
    <definedName name="Вариант_4">#REF!</definedName>
    <definedName name="Вариант_5" localSheetId="0">#REF!</definedName>
    <definedName name="Вариант_5">#REF!</definedName>
    <definedName name="Вариант_6" localSheetId="0">#REF!</definedName>
    <definedName name="Вариант_6">#REF!</definedName>
    <definedName name="Вариант_7" localSheetId="0">#REF!</definedName>
    <definedName name="Вариант_7">#REF!</definedName>
    <definedName name="Вариант_8" localSheetId="0">#REF!</definedName>
    <definedName name="Вариант_8">#REF!</definedName>
    <definedName name="Вариант_9" localSheetId="0">#REF!</definedName>
    <definedName name="Вариант_9">#REF!</definedName>
    <definedName name="вова" localSheetId="0">#REF!</definedName>
    <definedName name="вова">#REF!</definedName>
    <definedName name="вфвф" localSheetId="0">#REF!</definedName>
    <definedName name="вфвф">#REF!</definedName>
    <definedName name="вцка" localSheetId="0">#REF!</definedName>
    <definedName name="вцка">#REF!</definedName>
    <definedName name="ггг" localSheetId="0">#REF!</definedName>
    <definedName name="ггг">#REF!</definedName>
    <definedName name="ггггг" localSheetId="0">#REF!</definedName>
    <definedName name="ггггг">#REF!</definedName>
    <definedName name="ГУРЛАНТУМАН" localSheetId="0">#REF!</definedName>
    <definedName name="ГУРЛАНТУМАН">#REF!</definedName>
    <definedName name="действующий" localSheetId="0">#REF!</definedName>
    <definedName name="действующий">#REF!</definedName>
    <definedName name="дИРЕКЦИЯ_ПО_СТР_ВУ_РЕГ.ВОДОПРОВОДОВ" localSheetId="0">#REF!</definedName>
    <definedName name="дИРЕКЦИЯ_ПО_СТР_ВУ_РЕГ.ВОДОПРОВОДОВ">#REF!</definedName>
    <definedName name="длдпржпрдоьж" localSheetId="0">#REF!</definedName>
    <definedName name="длдпржпрдоьж">#REF!</definedName>
    <definedName name="доллар">[4]c!$C$1</definedName>
    <definedName name="Дох" localSheetId="0">#REF!</definedName>
    <definedName name="Дох">#REF!</definedName>
    <definedName name="жалаб" localSheetId="0">#REF!</definedName>
    <definedName name="жалаб">#REF!</definedName>
    <definedName name="ждл" localSheetId="0">#REF!</definedName>
    <definedName name="ждл">#REF!</definedName>
    <definedName name="жиззсвод" localSheetId="0">#REF!</definedName>
    <definedName name="жиззсвод">#REF!</definedName>
    <definedName name="жура" localSheetId="0">#REF!</definedName>
    <definedName name="жура">#REF!</definedName>
    <definedName name="_xlnm.Print_Titles" localSheetId="0">'расчёт (2)'!$13:$15</definedName>
    <definedName name="_xlnm.Print_Titles">#REF!</definedName>
    <definedName name="Запрос1" localSheetId="0">#REF!</definedName>
    <definedName name="Запрос1">#REF!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избос" localSheetId="0">#REF!</definedName>
    <definedName name="избос">#REF!</definedName>
    <definedName name="инвестиция" localSheetId="0">#REF!</definedName>
    <definedName name="инвестиция">#REF!</definedName>
    <definedName name="К.рем" localSheetId="0">#REF!</definedName>
    <definedName name="К.рем">#REF!</definedName>
    <definedName name="карз" localSheetId="0">#REF!</definedName>
    <definedName name="карз">#REF!</definedName>
    <definedName name="Кахрамон" localSheetId="0">#REF!</definedName>
    <definedName name="Кахрамон">#REF!</definedName>
    <definedName name="Кахрамон_1" localSheetId="0">#REF!</definedName>
    <definedName name="Кахрамон_1">#REF!</definedName>
    <definedName name="кашка" localSheetId="0">#REF!</definedName>
    <definedName name="кашка">#REF!</definedName>
    <definedName name="кейс" localSheetId="0">#REF!</definedName>
    <definedName name="кейс">#REF!</definedName>
    <definedName name="Кодир" localSheetId="0">#REF!</definedName>
    <definedName name="Кодир">#REF!</definedName>
    <definedName name="коха" localSheetId="0">#REF!</definedName>
    <definedName name="коха">#REF!</definedName>
    <definedName name="Кўрсаткичлар" localSheetId="0">#REF!</definedName>
    <definedName name="Кўрсаткичлар">#REF!</definedName>
    <definedName name="ЛОЛО" localSheetId="0">#REF!</definedName>
    <definedName name="ЛОЛО">#REF!</definedName>
    <definedName name="лорлр" localSheetId="0">#REF!</definedName>
    <definedName name="лорлр">#REF!</definedName>
    <definedName name="лорпалылорывлор" localSheetId="0">#REF!</definedName>
    <definedName name="лорпалылорывлор">#REF!</definedName>
    <definedName name="МАЪЛУМОТ" localSheetId="0">#REF!</definedName>
    <definedName name="МАЪЛУМОТ">#REF!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25" localSheetId="0">#REF!</definedName>
    <definedName name="мин25">#REF!</definedName>
    <definedName name="минг" localSheetId="0">#REF!</definedName>
    <definedName name="минг">#REF!</definedName>
    <definedName name="мингча" localSheetId="0">#REF!</definedName>
    <definedName name="мингча">#REF!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свх" localSheetId="0">#REF!</definedName>
    <definedName name="Минсвх">#REF!</definedName>
    <definedName name="мир" localSheetId="0">#REF!</definedName>
    <definedName name="мир">#REF!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авои" localSheetId="0">#REF!</definedName>
    <definedName name="навои">#REF!</definedName>
    <definedName name="наман" localSheetId="0">#REF!</definedName>
    <definedName name="наман">#REF!</definedName>
    <definedName name="наманган" localSheetId="0">#REF!</definedName>
    <definedName name="наманган">#REF!</definedName>
    <definedName name="нилуфар" localSheetId="0">#REF!</definedName>
    <definedName name="нилуфар">#REF!</definedName>
    <definedName name="нн" localSheetId="0">#REF!</definedName>
    <definedName name="нн">#REF!</definedName>
    <definedName name="новое" localSheetId="0">#REF!</definedName>
    <definedName name="новое">#REF!</definedName>
    <definedName name="нояб" localSheetId="0">#REF!</definedName>
    <definedName name="нояб">#REF!</definedName>
    <definedName name="нур" localSheetId="0">#REF!</definedName>
    <definedName name="нур">#REF!</definedName>
    <definedName name="_xlnm.Print_Area" localSheetId="0">'расчёт (2)'!$A$1:$I$74</definedName>
    <definedName name="_xlnm.Print_Area">#REF!</definedName>
    <definedName name="овкей" localSheetId="0">#REF!</definedName>
    <definedName name="овкей">#REF!</definedName>
    <definedName name="олг" localSheetId="0">#REF!</definedName>
    <definedName name="олг">#REF!</definedName>
    <definedName name="оля" localSheetId="0">#REF!</definedName>
    <definedName name="оля">#REF!</definedName>
    <definedName name="ооо" localSheetId="0">#REF!</definedName>
    <definedName name="ооо">#REF!</definedName>
    <definedName name="орлролр" localSheetId="0">#REF!</definedName>
    <definedName name="орлролр">#REF!</definedName>
    <definedName name="ОРОРО1" localSheetId="0">#REF!</definedName>
    <definedName name="ОРОРО1">#REF!</definedName>
    <definedName name="ПЕНСИЯ" localSheetId="0">#REF!</definedName>
    <definedName name="ПЕНСИЯ">#REF!</definedName>
    <definedName name="ПИР" localSheetId="0">#REF!</definedName>
    <definedName name="ПИР">#REF!</definedName>
    <definedName name="ПИРА" localSheetId="0">#REF!</definedName>
    <definedName name="ПИРА">#REF!</definedName>
    <definedName name="пор" localSheetId="0">#REF!</definedName>
    <definedName name="пор">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#REF!</definedName>
    <definedName name="прок">#REF!</definedName>
    <definedName name="прро" localSheetId="0">#REF!</definedName>
    <definedName name="прро">#REF!</definedName>
    <definedName name="Районы1">[5]данные!$A$1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хбарга" localSheetId="0">#REF!</definedName>
    <definedName name="Рахбарга">#REF!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 localSheetId="0">#REF!</definedName>
    <definedName name="рег1">#REF!</definedName>
    <definedName name="рег2" localSheetId="0">#REF!</definedName>
    <definedName name="рег2">#REF!</definedName>
    <definedName name="рег22222" localSheetId="0">#REF!</definedName>
    <definedName name="рег22222">#REF!</definedName>
    <definedName name="рег5" localSheetId="0">#REF!</definedName>
    <definedName name="рег5">#REF!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с519" localSheetId="0">#REF!</definedName>
    <definedName name="с519">#REF!</definedName>
    <definedName name="с52" localSheetId="0">#REF!</definedName>
    <definedName name="с52">#REF!</definedName>
    <definedName name="свока" localSheetId="0">#REF!</definedName>
    <definedName name="свока">#REF!</definedName>
    <definedName name="сопос" localSheetId="0">#REF!</definedName>
    <definedName name="сопос">#REF!</definedName>
    <definedName name="спорт" localSheetId="0">#REF!</definedName>
    <definedName name="спорт">#REF!</definedName>
    <definedName name="Спортлар" localSheetId="0">#REF!</definedName>
    <definedName name="Спортлар">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 localSheetId="0">#REF!</definedName>
    <definedName name="сто">#REF!</definedName>
    <definedName name="Ташкилий_чора_тадбирлар__номи_ва_ишлаб_чиўариладиганг_маҳсулот" localSheetId="0">#REF!</definedName>
    <definedName name="Ташкилий_чора_тадбирлар__номи_ва_ишлаб_чиўариладиганг_маҳсулот">#REF!</definedName>
    <definedName name="тб5" localSheetId="0">#REF!</definedName>
    <definedName name="тб5">#REF!</definedName>
    <definedName name="тов" localSheetId="0">#REF!</definedName>
    <definedName name="тов">#REF!</definedName>
    <definedName name="тога" localSheetId="0">#REF!</definedName>
    <definedName name="тога">#REF!</definedName>
    <definedName name="Тош3" localSheetId="0">#REF!</definedName>
    <definedName name="Тош3">#REF!</definedName>
    <definedName name="у" localSheetId="0">#REF!</definedName>
    <definedName name="у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ф" localSheetId="0">#REF!</definedName>
    <definedName name="ф">#REF!</definedName>
    <definedName name="ФЗСЖЧШ__ХЛЭЖШО" localSheetId="0">#REF!</definedName>
    <definedName name="ФЗСЖЧШ__ХЛЭЖШО">#REF!</definedName>
    <definedName name="фф" localSheetId="0">#REF!</definedName>
    <definedName name="фф">#REF!</definedName>
    <definedName name="фыфы" localSheetId="0">#REF!</definedName>
    <definedName name="фыфы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центр" localSheetId="0">#REF!</definedName>
    <definedName name="центр">#REF!</definedName>
    <definedName name="ш.ж._счетчик__сиз" localSheetId="0">#REF!</definedName>
    <definedName name="ш.ж._счетчик__сиз">#REF!</definedName>
    <definedName name="шурик" localSheetId="0">#REF!</definedName>
    <definedName name="шурик">#REF!</definedName>
    <definedName name="щзш" localSheetId="0">#REF!</definedName>
    <definedName name="щзш">#REF!</definedName>
    <definedName name="ывсы" localSheetId="0">#REF!</definedName>
    <definedName name="ывсы">#REF!</definedName>
    <definedName name="ыцвуц" localSheetId="0">#REF!</definedName>
    <definedName name="ыцвуц">#REF!</definedName>
    <definedName name="ЭХА" localSheetId="0">#REF!</definedName>
    <definedName name="ЭХА">#REF!</definedName>
    <definedName name="юб" localSheetId="0">#REF!</definedName>
    <definedName name="юб">#REF!</definedName>
    <definedName name="юю" localSheetId="0">#REF!</definedName>
    <definedName name="юю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ни" localSheetId="0">#REF!</definedName>
    <definedName name="яни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J56" i="1" s="1"/>
  <c r="G56" i="1"/>
  <c r="E56" i="1"/>
  <c r="F56" i="1" s="1"/>
  <c r="I55" i="1"/>
  <c r="H55" i="1"/>
  <c r="E55" i="1"/>
  <c r="F55" i="1" s="1"/>
  <c r="J54" i="1"/>
  <c r="I54" i="1"/>
  <c r="H54" i="1"/>
  <c r="E54" i="1"/>
  <c r="F54" i="1" s="1"/>
  <c r="I53" i="1"/>
  <c r="H53" i="1"/>
  <c r="E53" i="1"/>
  <c r="F53" i="1" s="1"/>
  <c r="A53" i="1"/>
  <c r="A54" i="1" s="1"/>
  <c r="A55" i="1" s="1"/>
  <c r="J52" i="1"/>
  <c r="E52" i="1"/>
  <c r="F52" i="1" s="1"/>
  <c r="I51" i="1"/>
  <c r="H51" i="1"/>
  <c r="E51" i="1"/>
  <c r="F51" i="1" s="1"/>
  <c r="A51" i="1"/>
  <c r="I50" i="1"/>
  <c r="H50" i="1"/>
  <c r="E50" i="1"/>
  <c r="F50" i="1" s="1"/>
  <c r="I49" i="1"/>
  <c r="H49" i="1"/>
  <c r="E49" i="1"/>
  <c r="F49" i="1" s="1"/>
  <c r="I48" i="1"/>
  <c r="H48" i="1"/>
  <c r="E48" i="1"/>
  <c r="F48" i="1" s="1"/>
  <c r="H47" i="1"/>
  <c r="I47" i="1" s="1"/>
  <c r="E47" i="1"/>
  <c r="F47" i="1" s="1"/>
  <c r="A47" i="1"/>
  <c r="A48" i="1" s="1"/>
  <c r="A49" i="1" s="1"/>
  <c r="A50" i="1" s="1"/>
  <c r="H46" i="1"/>
  <c r="J46" i="1" s="1"/>
  <c r="E46" i="1"/>
  <c r="F46" i="1" s="1"/>
  <c r="I45" i="1"/>
  <c r="H45" i="1"/>
  <c r="E45" i="1"/>
  <c r="F45" i="1" s="1"/>
  <c r="I44" i="1"/>
  <c r="H44" i="1"/>
  <c r="E44" i="1"/>
  <c r="F44" i="1" s="1"/>
  <c r="I43" i="1"/>
  <c r="H43" i="1"/>
  <c r="E43" i="1"/>
  <c r="F43" i="1" s="1"/>
  <c r="I42" i="1"/>
  <c r="H42" i="1"/>
  <c r="E42" i="1"/>
  <c r="F42" i="1" s="1"/>
  <c r="I41" i="1"/>
  <c r="H41" i="1"/>
  <c r="E41" i="1"/>
  <c r="F41" i="1" s="1"/>
  <c r="I40" i="1"/>
  <c r="H40" i="1"/>
  <c r="E40" i="1"/>
  <c r="F40" i="1" s="1"/>
  <c r="I39" i="1"/>
  <c r="H39" i="1"/>
  <c r="E39" i="1"/>
  <c r="F39" i="1" s="1"/>
  <c r="H38" i="1"/>
  <c r="I38" i="1" s="1"/>
  <c r="E38" i="1"/>
  <c r="F38" i="1" s="1"/>
  <c r="H37" i="1"/>
  <c r="J37" i="1" s="1"/>
  <c r="G37" i="1"/>
  <c r="E37" i="1"/>
  <c r="F37" i="1" s="1"/>
  <c r="H36" i="1"/>
  <c r="J36" i="1" s="1"/>
  <c r="G36" i="1"/>
  <c r="E36" i="1"/>
  <c r="F36" i="1" s="1"/>
  <c r="H35" i="1"/>
  <c r="G35" i="1" s="1"/>
  <c r="E35" i="1"/>
  <c r="F35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H34" i="1"/>
  <c r="G34" i="1" s="1"/>
  <c r="E34" i="1"/>
  <c r="F34" i="1" s="1"/>
  <c r="I32" i="1"/>
  <c r="A32" i="1"/>
  <c r="I31" i="1"/>
  <c r="I30" i="1"/>
  <c r="H30" i="1"/>
  <c r="D30" i="1"/>
  <c r="I29" i="1"/>
  <c r="I28" i="1"/>
  <c r="I27" i="1"/>
  <c r="I26" i="1"/>
  <c r="I25" i="1"/>
  <c r="I24" i="1"/>
  <c r="I23" i="1"/>
  <c r="I22" i="1"/>
  <c r="I21" i="1"/>
  <c r="A21" i="1"/>
  <c r="A22" i="1" s="1"/>
  <c r="A23" i="1" s="1"/>
  <c r="A24" i="1" s="1"/>
  <c r="A25" i="1" s="1"/>
  <c r="A26" i="1" s="1"/>
  <c r="A27" i="1" s="1"/>
  <c r="A28" i="1" s="1"/>
  <c r="A29" i="1" s="1"/>
  <c r="H18" i="1"/>
  <c r="H17" i="1" s="1"/>
  <c r="D18" i="1"/>
  <c r="D17" i="1" s="1"/>
  <c r="C16" i="1"/>
  <c r="D16" i="1" s="1"/>
  <c r="E16" i="1" s="1"/>
  <c r="F16" i="1" s="1"/>
  <c r="B16" i="1"/>
  <c r="I34" i="1" l="1"/>
  <c r="J38" i="1"/>
  <c r="J47" i="1"/>
  <c r="J34" i="1"/>
  <c r="G38" i="1"/>
  <c r="G46" i="1"/>
  <c r="G47" i="1"/>
  <c r="J35" i="1"/>
  <c r="I36" i="1"/>
  <c r="I37" i="1"/>
  <c r="I46" i="1"/>
  <c r="I56" i="1"/>
  <c r="I35" i="1"/>
</calcChain>
</file>

<file path=xl/sharedStrings.xml><?xml version="1.0" encoding="utf-8"?>
<sst xmlns="http://schemas.openxmlformats.org/spreadsheetml/2006/main" count="74" uniqueCount="65">
  <si>
    <t>«ТАСДИҚЛАЙМАН»</t>
  </si>
  <si>
    <t>МАЪЛУМОТ</t>
  </si>
  <si>
    <t>минг сўмда</t>
  </si>
  <si>
    <t>№</t>
  </si>
  <si>
    <t>Объектнинг номи ва манзили</t>
  </si>
  <si>
    <t xml:space="preserve">Лойиҳа қуввати </t>
  </si>
  <si>
    <t>Жами капитал қўйилмалар</t>
  </si>
  <si>
    <t>I</t>
  </si>
  <si>
    <t>Қурилиши бошланган объектлар</t>
  </si>
  <si>
    <r>
      <t xml:space="preserve">Самарқанд давлат университетининг бош бино ҳовлисидан 1450 ўринли янги ўқув биноси қуриш
</t>
    </r>
    <r>
      <rPr>
        <b/>
        <sz val="13"/>
        <color indexed="8"/>
        <rFont val="Times New Roman"/>
        <family val="1"/>
        <charset val="204"/>
      </rPr>
      <t/>
    </r>
  </si>
  <si>
    <r>
      <t>Самарқанд давлат университетининг бош бино ҳовлисидан 1500 ўринли янги ўқув биноси қуриш</t>
    </r>
    <r>
      <rPr>
        <b/>
        <sz val="13"/>
        <color indexed="8"/>
        <rFont val="Times New Roman"/>
        <family val="1"/>
        <charset val="204"/>
      </rPr>
      <t/>
    </r>
  </si>
  <si>
    <t>Самарқанд давлат университетининг янги ректорат биносини жорий таъмирлаш 1-босқич</t>
  </si>
  <si>
    <t>Самарқанд давлат университетининг янги ректорат биносини жорий таъмирлаш 2-босқич</t>
  </si>
  <si>
    <t>Самарқанд давлат университетининг янги ректорат биносини жорий таъмирлаш 3-босқич</t>
  </si>
  <si>
    <t>Самарқанд давлат университетининг янги ректорат биносини жорий таъмирлаш 4-босқич</t>
  </si>
  <si>
    <t>Самарқанд давлат университетининг янги ректорат биносини жорий таъмирлаш 5-босқич</t>
  </si>
  <si>
    <t>Самарқанд давлат университетининг янги ректорат биносини жорий таъмирлаш 6-босқич</t>
  </si>
  <si>
    <t>Самарқанд давлат университетининг янги ректорат биносини жорий таъмирлаш 7-босқич</t>
  </si>
  <si>
    <t>Самарқанд давлат университетининг янги ректорат биносини жорий таъмирлаш 8-босқич</t>
  </si>
  <si>
    <t>Самарқанд давлат университетининг янги ректорат биносини жорий таъмирлаш 9-босқич</t>
  </si>
  <si>
    <t>II</t>
  </si>
  <si>
    <t>Янгидан бошланадиган объектлар</t>
  </si>
  <si>
    <t>Бош бино ҳовлисидан 1600 ўқув ўринли "Рақамли технологиялар" факультети биноси қуриш</t>
  </si>
  <si>
    <t>Биология факултети худудида 800 ўринли ўқув биноси  ва  "Био-кимё лабораторияси" биноси  қуриш</t>
  </si>
  <si>
    <t>III</t>
  </si>
  <si>
    <t>Лойиҳа таклифи ишлаб чиқилаётган объектлар</t>
  </si>
  <si>
    <t>Самарқанд давлат университетининг бош ўқув биносини жорий  таъмирлаш</t>
  </si>
  <si>
    <t>объект</t>
  </si>
  <si>
    <t>Самарқанд вилояти Самарқанд тумани Гулобод қўрғонида жойлашган СамДУ қошидаги "Агробиотехнологиялар" техникумининг  200 ўринли ётоқхона биносини жорий таъмирлаш</t>
  </si>
  <si>
    <t xml:space="preserve"> Самарқанд шахар Хишрав Қўрғонида жойлашган Ядро физика лабораторияси ҳудудини тўсиқ деворларини жорий таъмирлаш</t>
  </si>
  <si>
    <t>Самарқанд шахри Дахбед кўчаси 45 манзилда жойлашган собиқ банк коллежи  ўқув биносини ва иситиш тизимини жорий таъмирлаш.</t>
  </si>
  <si>
    <t>Самарқанд шахри Спитаменшоҳ кўчаси 166 манзилда жойлашган Педогогика факультетининг спортзал биносини жорий таъмирлаш</t>
  </si>
  <si>
    <t>Объект</t>
  </si>
  <si>
    <t>Биология факултети худудида 400 ўринли "Маърузалар зали" биноси биноси  қуриш</t>
  </si>
  <si>
    <t>Биология факултети худудида 150 ўринли "Кафе-Ошхона" биноси  қуриш</t>
  </si>
  <si>
    <t>Бош бино худудида "Механика лабораторияси" биноси қуриш</t>
  </si>
  <si>
    <t>Бош бино худудида "Ахборот ресурс маркази" биноси қуриш</t>
  </si>
  <si>
    <t>Спитаменшоҳ кўчаси 166 манзилда Санъатшунослик факультети учун 1000 ўринли ўқув биносини қуриш</t>
  </si>
  <si>
    <t>Ядро физика лабораторияси ҳудудидан муҳандислик физикаси институти учун 1500 ўринли ўқув бино қуриш</t>
  </si>
  <si>
    <t>Физика-кимё факултети биносини жорий таъмирлаш</t>
  </si>
  <si>
    <t>Спитаменшоҳ кўчаси 166 манзилда жойлашган Педогогика факультети учун ўқув биносини истиш тизимини жорий таъмирлаш</t>
  </si>
  <si>
    <t>Спитаменшоҳ кўчаси 166 манзилда жойлашган Педогогика факультетининг  ётоқхона биносини жорий таъмирлаш</t>
  </si>
  <si>
    <t>Дахбед кўчаси 12 манзилда жойлашган "Жисмоний маданият" факултети биносини мукаммал таъмирлаш</t>
  </si>
  <si>
    <t xml:space="preserve">Самарқанд вилояти Самарқанд тумани Гулобод қўрғогнда жойлашган СамДУ қошидаги "Агробиотехнологиялар" техникуми ҳудудида "Агробиотехнология ва озиқ-овқат ҳафсизлиги" институти учун ўқув  ва талабалар турар жойи биноси қурилиши </t>
  </si>
  <si>
    <t>Самарқанд вилояти Жомбой тумани Ш.Бурхонов кўчаси 2-уйда жойлашган СамДУ ҳузуридаги Жомбой рақамли технологиялар техникуми деворларини жорий таъмирлаш</t>
  </si>
  <si>
    <t>Самарқанд шахри Чуқурйўл кўчаси 22 уйда талабалар турар жойи қуриш</t>
  </si>
  <si>
    <t xml:space="preserve">Самарқанд вилояти Самарқанд тумани Гулобод қўрғогнда жойлашган СамДУ қошидаги "Агробиотехнологиялар" техникумининг 1080 ўринли ўқув биносини реконструкция қилиш </t>
  </si>
  <si>
    <t>Биология факултети худудидаги мавжуд иссиқхонасни мукаммал таъмирлаш</t>
  </si>
  <si>
    <t>Самарқанд шахар Хишрав қўрғонида жойлашган Самарқанд давлат Университетига қарашли ботаника богидаги иссиқхонани мукаммал таъмирлаш</t>
  </si>
  <si>
    <t>Самарқанд шахар Хишрав қўрғонида жойлашган Самарқанд давлат Университетига қарашли ботаника богидаги бино ва иншоотларни мукаммал таъмирлаш</t>
  </si>
  <si>
    <t>Проректор</t>
  </si>
  <si>
    <t>Ижрочи: М.Маҳамматов</t>
  </si>
  <si>
    <t>Ишларни бажариш муддати  (кун)</t>
  </si>
  <si>
    <t xml:space="preserve">Самарқанд вилоят ҳокимлиги  </t>
  </si>
  <si>
    <t xml:space="preserve"> Инжиниринг компанияси</t>
  </si>
  <si>
    <t>Бош мухандиси</t>
  </si>
  <si>
    <t xml:space="preserve"> _____________ С.Қурбонов</t>
  </si>
  <si>
    <t>«___»_____________2022 йил</t>
  </si>
  <si>
    <t xml:space="preserve">Ўзбекистон Республикаси Президентининг 2022 йил 22 январдаги ПҚ-98-сонли қарорига асосан,  лойиҳа аолди ва лойиҳа-смета ишларини бажариш учун Etender.uzex.uz порталига эълонга жойлаштириш бўйича </t>
  </si>
  <si>
    <t>27.01.2022 йил</t>
  </si>
  <si>
    <t>Пастарғом тумани "Хончорбоғ" МФЙдаги 9-сонли мактаб (қўшимча 460 ўқувчи ўринли бино қурилиши)</t>
  </si>
  <si>
    <t>“Бирламчи рухсат берувчи, лойиҳа ва танлов ҳужжатларини тайёрлаш” бўлими бошлиғи</t>
  </si>
  <si>
    <t xml:space="preserve"> Ўз.Рес.Президентининг ПҚ-98-сонли қарорига асосан, обеъктга ажратилган маблағ</t>
  </si>
  <si>
    <t>Лойиҳа олди ва лойиҳа-смета ишлари учун бошланғич таклиф этилган қиймати ҚҚС билан</t>
  </si>
  <si>
    <t>А.Қодиров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</si>
</sst>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#,##0_р_."/>
    <numFmt numFmtId="166" formatCode="#,##0.000_р_."/>
    <numFmt numFmtId="167" formatCode="0.0%"/>
    <numFmt numFmtId="168" formatCode="0.000%"/>
    <numFmt numFmtId="169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162"/>
    </font>
    <font>
      <sz val="10"/>
      <name val="Arial Cyr"/>
      <charset val="204"/>
    </font>
    <font>
      <sz val="12"/>
      <name val="Times New Roman"/>
      <family val="1"/>
      <charset val="16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162"/>
    </font>
    <font>
      <i/>
      <sz val="12"/>
      <name val="Times New Roman"/>
      <family val="1"/>
      <charset val="204"/>
    </font>
    <font>
      <sz val="10"/>
      <name val="Arial Cyr"/>
      <charset val="186"/>
    </font>
    <font>
      <sz val="14"/>
      <name val="Times New Roman"/>
      <family val="1"/>
      <charset val="162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96">
    <xf numFmtId="0" fontId="0" fillId="0" borderId="0" xfId="0"/>
    <xf numFmtId="0" fontId="3" fillId="2" borderId="0" xfId="3" applyNumberFormat="1" applyFont="1" applyFill="1" applyAlignment="1">
      <alignment horizontal="center" vertical="center"/>
    </xf>
    <xf numFmtId="0" fontId="5" fillId="2" borderId="0" xfId="4" applyNumberFormat="1" applyFont="1" applyFill="1" applyAlignment="1">
      <alignment horizontal="center"/>
    </xf>
    <xf numFmtId="0" fontId="5" fillId="2" borderId="0" xfId="5" applyNumberFormat="1" applyFont="1" applyFill="1" applyAlignment="1">
      <alignment horizontal="center" vertical="center" wrapText="1"/>
    </xf>
    <xf numFmtId="0" fontId="5" fillId="2" borderId="0" xfId="5" applyNumberFormat="1" applyFont="1" applyFill="1" applyAlignment="1">
      <alignment vertical="center" wrapText="1"/>
    </xf>
    <xf numFmtId="0" fontId="5" fillId="2" borderId="0" xfId="4" applyNumberFormat="1" applyFont="1" applyFill="1"/>
    <xf numFmtId="0" fontId="3" fillId="2" borderId="0" xfId="5" applyNumberFormat="1" applyFont="1" applyFill="1" applyAlignment="1">
      <alignment horizontal="center" vertical="center" wrapText="1"/>
    </xf>
    <xf numFmtId="0" fontId="3" fillId="2" borderId="0" xfId="5" applyNumberFormat="1" applyFont="1" applyFill="1" applyAlignment="1">
      <alignment vertical="center" wrapText="1"/>
    </xf>
    <xf numFmtId="0" fontId="3" fillId="2" borderId="0" xfId="4" applyNumberFormat="1" applyFont="1" applyFill="1"/>
    <xf numFmtId="0" fontId="3" fillId="2" borderId="0" xfId="3" applyNumberFormat="1" applyFont="1" applyFill="1" applyAlignment="1">
      <alignment horizontal="center" vertical="center" wrapText="1"/>
    </xf>
    <xf numFmtId="0" fontId="5" fillId="2" borderId="0" xfId="6" applyNumberFormat="1" applyFont="1" applyFill="1" applyAlignment="1">
      <alignment horizontal="center" vertical="center"/>
    </xf>
    <xf numFmtId="0" fontId="5" fillId="2" borderId="0" xfId="4" applyNumberFormat="1" applyFont="1" applyFill="1" applyAlignment="1">
      <alignment horizontal="center" vertical="center"/>
    </xf>
    <xf numFmtId="0" fontId="5" fillId="2" borderId="0" xfId="5" applyNumberFormat="1" applyFont="1" applyFill="1" applyBorder="1" applyAlignment="1">
      <alignment horizontal="center" vertical="center" wrapText="1"/>
    </xf>
    <xf numFmtId="0" fontId="9" fillId="2" borderId="0" xfId="5" applyNumberFormat="1" applyFont="1" applyFill="1" applyBorder="1" applyAlignment="1">
      <alignment horizontal="center" vertical="center" wrapText="1"/>
    </xf>
    <xf numFmtId="0" fontId="5" fillId="2" borderId="0" xfId="5" applyNumberFormat="1" applyFont="1" applyFill="1" applyBorder="1" applyAlignment="1">
      <alignment horizontal="center" wrapText="1"/>
    </xf>
    <xf numFmtId="0" fontId="5" fillId="2" borderId="0" xfId="6" applyNumberFormat="1" applyFont="1" applyFill="1" applyAlignment="1">
      <alignment horizontal="center" vertical="center" wrapText="1"/>
    </xf>
    <xf numFmtId="0" fontId="5" fillId="2" borderId="0" xfId="5" applyNumberFormat="1" applyFont="1" applyFill="1" applyAlignment="1">
      <alignment wrapText="1"/>
    </xf>
    <xf numFmtId="0" fontId="3" fillId="2" borderId="0" xfId="5" applyNumberFormat="1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5" fontId="8" fillId="3" borderId="7" xfId="3" applyNumberFormat="1" applyFont="1" applyFill="1" applyBorder="1" applyAlignment="1">
      <alignment horizontal="center" vertical="center" wrapText="1"/>
    </xf>
    <xf numFmtId="0" fontId="11" fillId="3" borderId="8" xfId="5" applyNumberFormat="1" applyFont="1" applyFill="1" applyBorder="1" applyAlignment="1">
      <alignment horizontal="center" vertical="center" wrapText="1"/>
    </xf>
    <xf numFmtId="0" fontId="11" fillId="3" borderId="0" xfId="5" applyNumberFormat="1" applyFont="1" applyFill="1" applyAlignment="1">
      <alignment horizontal="center" wrapText="1"/>
    </xf>
    <xf numFmtId="0" fontId="11" fillId="3" borderId="0" xfId="6" applyNumberFormat="1" applyFont="1" applyFill="1" applyAlignment="1">
      <alignment horizontal="center" vertical="center" wrapText="1"/>
    </xf>
    <xf numFmtId="0" fontId="11" fillId="3" borderId="0" xfId="5" applyNumberFormat="1" applyFont="1" applyFill="1" applyAlignment="1">
      <alignment horizontal="center" vertical="center" wrapText="1"/>
    </xf>
    <xf numFmtId="0" fontId="11" fillId="3" borderId="0" xfId="5" applyNumberFormat="1" applyFont="1" applyFill="1" applyAlignment="1">
      <alignment wrapText="1"/>
    </xf>
    <xf numFmtId="0" fontId="8" fillId="4" borderId="8" xfId="3" applyFont="1" applyFill="1" applyBorder="1" applyAlignment="1">
      <alignment horizontal="center" vertical="center" wrapText="1"/>
    </xf>
    <xf numFmtId="165" fontId="8" fillId="4" borderId="8" xfId="3" applyNumberFormat="1" applyFont="1" applyFill="1" applyBorder="1" applyAlignment="1">
      <alignment horizontal="center" vertical="center" wrapText="1"/>
    </xf>
    <xf numFmtId="0" fontId="11" fillId="4" borderId="8" xfId="5" applyNumberFormat="1" applyFont="1" applyFill="1" applyBorder="1" applyAlignment="1">
      <alignment horizontal="center" vertical="center" wrapText="1"/>
    </xf>
    <xf numFmtId="0" fontId="11" fillId="4" borderId="0" xfId="5" applyNumberFormat="1" applyFont="1" applyFill="1" applyAlignment="1">
      <alignment horizontal="center" wrapText="1"/>
    </xf>
    <xf numFmtId="0" fontId="11" fillId="4" borderId="0" xfId="6" applyNumberFormat="1" applyFont="1" applyFill="1" applyAlignment="1">
      <alignment horizontal="center" vertical="center" wrapText="1"/>
    </xf>
    <xf numFmtId="0" fontId="11" fillId="4" borderId="0" xfId="5" applyNumberFormat="1" applyFont="1" applyFill="1" applyAlignment="1">
      <alignment horizontal="center" vertical="center" wrapText="1"/>
    </xf>
    <xf numFmtId="0" fontId="11" fillId="4" borderId="0" xfId="5" applyNumberFormat="1" applyFont="1" applyFill="1" applyAlignment="1">
      <alignment wrapText="1"/>
    </xf>
    <xf numFmtId="0" fontId="8" fillId="2" borderId="8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left" vertical="center" wrapText="1"/>
    </xf>
    <xf numFmtId="165" fontId="13" fillId="2" borderId="8" xfId="3" applyNumberFormat="1" applyFont="1" applyFill="1" applyBorder="1" applyAlignment="1">
      <alignment horizontal="center" vertical="center" wrapText="1"/>
    </xf>
    <xf numFmtId="165" fontId="8" fillId="2" borderId="8" xfId="3" applyNumberFormat="1" applyFont="1" applyFill="1" applyBorder="1" applyAlignment="1">
      <alignment horizontal="center" vertical="center" wrapText="1"/>
    </xf>
    <xf numFmtId="166" fontId="8" fillId="2" borderId="8" xfId="3" applyNumberFormat="1" applyFont="1" applyFill="1" applyBorder="1" applyAlignment="1">
      <alignment horizontal="center" vertical="center" wrapText="1"/>
    </xf>
    <xf numFmtId="0" fontId="11" fillId="2" borderId="8" xfId="5" applyNumberFormat="1" applyFont="1" applyFill="1" applyBorder="1" applyAlignment="1">
      <alignment horizontal="center" vertical="center" wrapText="1"/>
    </xf>
    <xf numFmtId="0" fontId="11" fillId="2" borderId="0" xfId="5" applyNumberFormat="1" applyFont="1" applyFill="1" applyAlignment="1">
      <alignment horizontal="center" wrapText="1"/>
    </xf>
    <xf numFmtId="0" fontId="11" fillId="2" borderId="0" xfId="6" applyNumberFormat="1" applyFont="1" applyFill="1" applyAlignment="1">
      <alignment horizontal="center" vertical="center" wrapText="1"/>
    </xf>
    <xf numFmtId="0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Alignment="1">
      <alignment wrapText="1"/>
    </xf>
    <xf numFmtId="167" fontId="11" fillId="2" borderId="8" xfId="2" applyNumberFormat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165" fontId="13" fillId="4" borderId="8" xfId="3" applyNumberFormat="1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left" vertical="center" wrapText="1"/>
    </xf>
    <xf numFmtId="0" fontId="7" fillId="2" borderId="8" xfId="3" applyFont="1" applyFill="1" applyBorder="1" applyAlignment="1">
      <alignment horizontal="left" vertical="center" wrapText="1"/>
    </xf>
    <xf numFmtId="166" fontId="13" fillId="2" borderId="8" xfId="3" applyNumberFormat="1" applyFont="1" applyFill="1" applyBorder="1" applyAlignment="1">
      <alignment horizontal="center" vertical="center" wrapText="1"/>
    </xf>
    <xf numFmtId="0" fontId="13" fillId="2" borderId="8" xfId="3" applyNumberFormat="1" applyFont="1" applyFill="1" applyBorder="1" applyAlignment="1">
      <alignment horizontal="center" vertical="center" wrapText="1"/>
    </xf>
    <xf numFmtId="168" fontId="11" fillId="2" borderId="0" xfId="2" applyNumberFormat="1" applyFont="1" applyFill="1" applyAlignment="1">
      <alignment horizontal="center" wrapText="1"/>
    </xf>
    <xf numFmtId="0" fontId="13" fillId="2" borderId="8" xfId="3" applyFont="1" applyFill="1" applyBorder="1" applyAlignment="1">
      <alignment horizontal="left" vertical="center" wrapText="1"/>
    </xf>
    <xf numFmtId="166" fontId="13" fillId="5" borderId="8" xfId="3" applyNumberFormat="1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left" vertical="center" wrapText="1"/>
    </xf>
    <xf numFmtId="0" fontId="7" fillId="2" borderId="0" xfId="3" applyFont="1" applyFill="1" applyBorder="1" applyAlignment="1">
      <alignment horizontal="left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left" vertical="center" wrapText="1"/>
    </xf>
    <xf numFmtId="165" fontId="13" fillId="2" borderId="0" xfId="3" applyNumberFormat="1" applyFont="1" applyFill="1" applyBorder="1" applyAlignment="1">
      <alignment horizontal="center" vertical="center" wrapText="1"/>
    </xf>
    <xf numFmtId="166" fontId="13" fillId="2" borderId="0" xfId="3" applyNumberFormat="1" applyFont="1" applyFill="1" applyBorder="1" applyAlignment="1">
      <alignment horizontal="center" vertical="center" wrapText="1"/>
    </xf>
    <xf numFmtId="10" fontId="11" fillId="2" borderId="0" xfId="2" applyNumberFormat="1" applyFont="1" applyFill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wrapText="1"/>
    </xf>
    <xf numFmtId="0" fontId="5" fillId="2" borderId="0" xfId="5" applyNumberFormat="1" applyFont="1" applyFill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/>
    <xf numFmtId="0" fontId="17" fillId="0" borderId="0" xfId="0" applyFont="1" applyAlignment="1">
      <alignment horizontal="justify" vertical="center"/>
    </xf>
    <xf numFmtId="169" fontId="0" fillId="0" borderId="0" xfId="0" applyNumberFormat="1"/>
    <xf numFmtId="0" fontId="3" fillId="2" borderId="18" xfId="4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2" borderId="0" xfId="4" applyNumberFormat="1" applyFont="1" applyFill="1" applyAlignment="1">
      <alignment horizontal="center" wrapText="1"/>
    </xf>
    <xf numFmtId="0" fontId="3" fillId="2" borderId="0" xfId="4" applyNumberFormat="1" applyFon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2" borderId="0" xfId="4" applyNumberFormat="1" applyFont="1" applyFill="1" applyAlignment="1">
      <alignment horizontal="center" vertical="center" wrapText="1"/>
    </xf>
    <xf numFmtId="0" fontId="3" fillId="2" borderId="0" xfId="4" applyNumberFormat="1" applyFont="1" applyFill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2" xfId="4" applyNumberFormat="1" applyFont="1" applyFill="1" applyBorder="1" applyAlignment="1">
      <alignment horizontal="center" vertical="center" wrapText="1"/>
    </xf>
    <xf numFmtId="0" fontId="3" fillId="2" borderId="6" xfId="4" applyNumberFormat="1" applyFont="1" applyFill="1" applyBorder="1" applyAlignment="1">
      <alignment horizontal="center" vertical="center" wrapText="1"/>
    </xf>
    <xf numFmtId="0" fontId="3" fillId="2" borderId="2" xfId="7" applyNumberFormat="1" applyFont="1" applyFill="1" applyBorder="1" applyAlignment="1">
      <alignment horizontal="center" vertical="center" wrapText="1"/>
    </xf>
    <xf numFmtId="0" fontId="3" fillId="2" borderId="4" xfId="7" applyNumberFormat="1" applyFont="1" applyFill="1" applyBorder="1" applyAlignment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166" fontId="13" fillId="2" borderId="13" xfId="3" applyNumberFormat="1" applyFont="1" applyFill="1" applyBorder="1" applyAlignment="1">
      <alignment horizontal="center" vertical="center" wrapText="1"/>
    </xf>
    <xf numFmtId="166" fontId="13" fillId="2" borderId="14" xfId="3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17" xfId="4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 2 3 2" xfId="3" xr:uid="{00000000-0005-0000-0000-000001000000}"/>
    <cellStyle name="Обычный 2 22" xfId="5" xr:uid="{00000000-0005-0000-0000-000002000000}"/>
    <cellStyle name="Обычный 5 2" xfId="4" xr:uid="{00000000-0005-0000-0000-000003000000}"/>
    <cellStyle name="Обычный_05.02.08 холатига" xfId="7" xr:uid="{00000000-0005-0000-0000-000004000000}"/>
    <cellStyle name="Процентный" xfId="2" builtinId="5"/>
    <cellStyle name="Финансовый" xfId="1" builtinId="3"/>
    <cellStyle name="Финансовый 1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14973</xdr:colOff>
      <xdr:row>57</xdr:row>
      <xdr:rowOff>0</xdr:rowOff>
    </xdr:from>
    <xdr:ext cx="727697" cy="2904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398B60-6791-40B3-877D-D73B20790D19}"/>
            </a:ext>
          </a:extLst>
        </xdr:cNvPr>
        <xdr:cNvSpPr txBox="1"/>
      </xdr:nvSpPr>
      <xdr:spPr>
        <a:xfrm rot="10634341">
          <a:off x="338823" y="5600700"/>
          <a:ext cx="727697" cy="2904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478224</xdr:colOff>
      <xdr:row>57</xdr:row>
      <xdr:rowOff>0</xdr:rowOff>
    </xdr:from>
    <xdr:ext cx="744766" cy="29784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F5F684-D775-4F27-BE29-ECA9D0054363}"/>
            </a:ext>
          </a:extLst>
        </xdr:cNvPr>
        <xdr:cNvSpPr txBox="1"/>
      </xdr:nvSpPr>
      <xdr:spPr>
        <a:xfrm>
          <a:off x="802074" y="5600700"/>
          <a:ext cx="744766" cy="297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663009</xdr:colOff>
      <xdr:row>57</xdr:row>
      <xdr:rowOff>0</xdr:rowOff>
    </xdr:from>
    <xdr:ext cx="744533" cy="29016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F0A741E-0B17-4B3B-99AD-154C7D714AF9}"/>
            </a:ext>
          </a:extLst>
        </xdr:cNvPr>
        <xdr:cNvSpPr txBox="1"/>
      </xdr:nvSpPr>
      <xdr:spPr>
        <a:xfrm>
          <a:off x="986859" y="5600700"/>
          <a:ext cx="744533" cy="290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7-azamat\&#1052;&#1086;&#1085;&#1080;&#1090;&#1086;&#1088;&#1080;&#1085;&#1075;\zahira\2004\man_mak_2005\&#1052;&#1086;&#1080;%20&#1076;&#1086;&#1082;&#1091;&#1084;&#1077;&#1085;&#1090;&#1099;\2004%20&#1081;&#1080;&#1083;\&#1044;&#1072;&#1089;&#1090;&#1091;&#1088;&#1083;&#1072;&#1088;\2005-07\&#1052;&#1086;&#1080;%20&#1076;&#1086;&#1082;&#1091;&#1084;&#1077;&#1085;&#1090;&#1099;\2003%20&#1081;&#1080;&#1083;\Dasturlar\&#1087;&#1088;&#1086;&#1075;&#1085;&#1086;&#1079;%202004-06\2004-2006%20&#1087;&#1088;&#1086;&#1075;&#1085;&#1086;&#1079;%20&#1053;&#1072;&#1084;&#1072;&#1085;&#1075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TURDAKOV\Users\&#1052;&#1086;&#1085;&#1080;&#1090;&#1086;&#1088;&#1080;&#1085;&#1075;\zahira\2004\man_mak_2005\&#1052;&#1086;&#1080;%20&#1076;&#1086;&#1082;&#1091;&#1084;&#1077;&#1085;&#1090;&#1099;\2004%20&#1081;&#1080;&#1083;\&#1044;&#1072;&#1089;&#1090;&#1091;&#1088;&#1083;&#1072;&#1088;\2005-07\&#1052;&#1086;&#1080;%20&#1076;&#1086;&#1082;&#1091;&#1084;&#1077;&#1085;&#1090;&#1099;\2003%20&#1081;&#1080;&#1083;\Dasturlar\&#1087;&#1088;&#1086;&#1075;&#1085;&#1086;&#1079;%202004-06\2004-2006%20&#1087;&#1088;&#1086;&#1075;&#1085;&#1086;&#1079;%20&#1053;&#1072;&#1084;&#1072;&#1085;&#1075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"/>
      <sheetName val="табл2"/>
      <sheetName val="таблм3"/>
      <sheetName val="табли 4свод"/>
      <sheetName val="табли 4 местний совет"/>
      <sheetName val="табли 4 БЮД мин. и ведомства"/>
      <sheetName val="табли 4 ХОЗ"/>
      <sheetName val="табл 5"/>
      <sheetName val="табл 6"/>
      <sheetName val="ком т 1"/>
      <sheetName val="ком т 2"/>
      <sheetName val="ком т 3"/>
      <sheetName val="ком таб 4"/>
      <sheetName val="ком таб 5"/>
      <sheetName val="ком т 6"/>
      <sheetName val="ком т 7"/>
      <sheetName val="ком т 8"/>
      <sheetName val="ком т 9"/>
      <sheetName val="ком т 9 (1,2,3)"/>
      <sheetName val="ком т 10"/>
      <sheetName val="ком т 11"/>
      <sheetName val="ком т 12"/>
      <sheetName val="ком т13 (2)"/>
      <sheetName val="ком т 14 (2)"/>
      <sheetName val="ком таб 15"/>
      <sheetName val="комтаб 16"/>
      <sheetName val="ком таб 17"/>
      <sheetName val="ком таб 18"/>
      <sheetName val="ком т 19"/>
      <sheetName val="Баланс 1"/>
      <sheetName val="транспорт"/>
      <sheetName val="транспорт (доход)"/>
      <sheetName val="Лист1"/>
      <sheetName val="чет эл инвест"/>
      <sheetName val="Лист2"/>
      <sheetName val="табли_4свод"/>
      <sheetName val="табли_4_местний_совет"/>
      <sheetName val="табли_4_БЮД_мин__и_ведомства"/>
      <sheetName val="табли_4_ХОЗ"/>
      <sheetName val="табл_5"/>
      <sheetName val="табл_6"/>
      <sheetName val="ком_т_1"/>
      <sheetName val="ком_т_2"/>
      <sheetName val="ком_т_3"/>
      <sheetName val="ком_таб_4"/>
      <sheetName val="ком_таб_5"/>
      <sheetName val="ком_т_6"/>
      <sheetName val="ком_т_7"/>
      <sheetName val="ком_т_8"/>
      <sheetName val="ком_т_9"/>
      <sheetName val="ком_т_9_(1,2,3)"/>
      <sheetName val="ком_т_10"/>
      <sheetName val="ком_т_11"/>
      <sheetName val="ком_т_12"/>
      <sheetName val="ком_т13_(2)"/>
      <sheetName val="ком_т_14_(2)"/>
      <sheetName val="ком_таб_15"/>
      <sheetName val="комтаб_16"/>
      <sheetName val="ком_таб_17"/>
      <sheetName val="ком_таб_18"/>
      <sheetName val="ком_т_19"/>
      <sheetName val="Баланс_1"/>
      <sheetName val="транспорт_(доход)"/>
      <sheetName val="чет_эл_инвест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"/>
      <sheetName val="табл2"/>
      <sheetName val="таблм3"/>
      <sheetName val="табли 4свод"/>
      <sheetName val="табли 4 местний совет"/>
      <sheetName val="табли 4 БЮД мин. и ведомства"/>
      <sheetName val="табли 4 ХОЗ"/>
      <sheetName val="табл 5"/>
      <sheetName val="табл 6"/>
      <sheetName val="ком т 1"/>
      <sheetName val="ком т 2"/>
      <sheetName val="ком т 3"/>
      <sheetName val="ком таб 4"/>
      <sheetName val="ком таб 5"/>
      <sheetName val="ком т 6"/>
      <sheetName val="ком т 7"/>
      <sheetName val="ком т 8"/>
      <sheetName val="ком т 9"/>
      <sheetName val="ком т 9 (1,2,3)"/>
      <sheetName val="ком т 10"/>
      <sheetName val="ком т 11"/>
      <sheetName val="ком т 12"/>
      <sheetName val="ком т13 (2)"/>
      <sheetName val="ком т 14 (2)"/>
      <sheetName val="ком таб 15"/>
      <sheetName val="комтаб 16"/>
      <sheetName val="ком таб 17"/>
      <sheetName val="ком таб 18"/>
      <sheetName val="ком т 19"/>
      <sheetName val="Баланс 1"/>
      <sheetName val="транспорт"/>
      <sheetName val="транспорт (доход)"/>
      <sheetName val="Лист1"/>
      <sheetName val="чет эл инвест"/>
      <sheetName val="Лист2"/>
      <sheetName val="табли_4свод"/>
      <sheetName val="табли_4_местний_совет"/>
      <sheetName val="табли_4_БЮД_мин__и_ведомства"/>
      <sheetName val="табли_4_ХОЗ"/>
      <sheetName val="табл_5"/>
      <sheetName val="табл_6"/>
      <sheetName val="ком_т_1"/>
      <sheetName val="ком_т_2"/>
      <sheetName val="ком_т_3"/>
      <sheetName val="ком_таб_4"/>
      <sheetName val="ком_таб_5"/>
      <sheetName val="ком_т_6"/>
      <sheetName val="ком_т_7"/>
      <sheetName val="ком_т_8"/>
      <sheetName val="ком_т_9"/>
      <sheetName val="ком_т_9_(1,2,3)"/>
      <sheetName val="ком_т_10"/>
      <sheetName val="ком_т_11"/>
      <sheetName val="ком_т_12"/>
      <sheetName val="ком_т13_(2)"/>
      <sheetName val="ком_т_14_(2)"/>
      <sheetName val="ком_таб_15"/>
      <sheetName val="комтаб_16"/>
      <sheetName val="ком_таб_17"/>
      <sheetName val="ком_таб_18"/>
      <sheetName val="ком_т_19"/>
      <sheetName val="Баланс_1"/>
      <sheetName val="транспорт_(доход)"/>
      <sheetName val="чет_эл_инвест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сана"/>
      <sheetName val="Date"/>
      <sheetName val="c"/>
      <sheetName val="ВВОД"/>
      <sheetName val="Analysis of Interest"/>
      <sheetName val="ж а м и"/>
      <sheetName val="свыше_100тыс_долл_"/>
      <sheetName val="Store"/>
      <sheetName val="Фориш 2003"/>
      <sheetName val="Зан-ть(р-ны)"/>
      <sheetName val="Импорт 2000-2002"/>
      <sheetName val="уюшмага10,09 холатига"/>
      <sheetName val="ном"/>
      <sheetName val="Лист1 (2)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BAL"/>
      <sheetName val="Карз. 5-10 млн.гача"/>
      <sheetName val="Карз.10 млн.дан юқори"/>
      <sheetName val="Кўрик 3 ойдан ортик"/>
      <sheetName val="Тўлов 3 ойдан ортик "/>
      <sheetName val="свыше_100тыс_долл_1"/>
      <sheetName val="Analysis_of_Interest"/>
      <sheetName val="ж_а_м_и"/>
      <sheetName val="Фориш_2003"/>
      <sheetName val="Импорт_2000-2002"/>
      <sheetName val="уюшмага10,09_холатига"/>
      <sheetName val="Лист1_(2)"/>
      <sheetName val="Карз__5-10_млн_гача"/>
      <sheetName val="Карз_10_млн_дан_юқори"/>
      <sheetName val="Кўрик_3_ойдан_ортик"/>
      <sheetName val="Тўлов_3_ойдан_ортик_"/>
      <sheetName val="Data input"/>
      <sheetName val="План пр-ва_1"/>
      <sheetName val="План продаж_1"/>
      <sheetName val="Прогноз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B1">
            <v>0</v>
          </cell>
        </row>
      </sheetData>
      <sheetData sheetId="33">
        <row r="1">
          <cell r="B1">
            <v>0</v>
          </cell>
        </row>
      </sheetData>
      <sheetData sheetId="34">
        <row r="1">
          <cell r="B1">
            <v>0</v>
          </cell>
        </row>
      </sheetData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0</v>
          </cell>
        </row>
      </sheetData>
      <sheetData sheetId="44">
        <row r="1">
          <cell r="B1">
            <v>0</v>
          </cell>
        </row>
      </sheetData>
      <sheetData sheetId="45">
        <row r="1">
          <cell r="B1">
            <v>0</v>
          </cell>
        </row>
      </sheetData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Фориш 2003"/>
      <sheetName val="Варианты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Прогноз"/>
      <sheetName val="????(??)"/>
      <sheetName val="Ер Ресурс"/>
      <sheetName val="Массив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для ГАКа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табли_4_местний_совет"/>
      <sheetName val="курс"/>
      <sheetName val="Пункт"/>
      <sheetName val="Массив"/>
      <sheetName val="G1"/>
      <sheetName val="ўз"/>
      <sheetName val="Увед по льготникам"/>
      <sheetName val="Гай пахта"/>
      <sheetName val="Лист2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0" tint="-0.14999847407452621"/>
  </sheetPr>
  <dimension ref="A3:DQ77"/>
  <sheetViews>
    <sheetView showGridLines="0" showZeros="0" tabSelected="1" view="pageBreakPreview" zoomScale="85" zoomScaleNormal="100" zoomScaleSheetLayoutView="85" zoomScalePageLayoutView="85" workbookViewId="0">
      <pane xSplit="1" ySplit="16" topLeftCell="B17" activePane="bottomRight" state="frozen"/>
      <selection pane="topRight" activeCell="C1" sqref="C1"/>
      <selection pane="bottomLeft" activeCell="A8" sqref="A8"/>
      <selection pane="bottomRight" activeCell="G52" sqref="G52:H52"/>
    </sheetView>
  </sheetViews>
  <sheetFormatPr defaultRowHeight="15"/>
  <cols>
    <col min="1" max="1" width="4.85546875" customWidth="1"/>
    <col min="2" max="2" width="40" customWidth="1"/>
    <col min="3" max="3" width="10.28515625" customWidth="1"/>
    <col min="4" max="4" width="26.140625" customWidth="1"/>
    <col min="5" max="5" width="20.140625" hidden="1" customWidth="1"/>
    <col min="6" max="6" width="17.85546875" hidden="1" customWidth="1"/>
    <col min="7" max="8" width="21.28515625" customWidth="1"/>
    <col min="9" max="9" width="19" customWidth="1"/>
    <col min="10" max="11" width="28.42578125" customWidth="1"/>
    <col min="12" max="12" width="16" customWidth="1"/>
    <col min="13" max="13" width="12.42578125" customWidth="1"/>
    <col min="14" max="14" width="9.140625" customWidth="1"/>
    <col min="15" max="15" width="18.28515625" customWidth="1"/>
    <col min="98" max="98" width="3.85546875" customWidth="1"/>
    <col min="99" max="99" width="5.140625" customWidth="1"/>
    <col min="100" max="100" width="28.5703125" customWidth="1"/>
    <col min="101" max="101" width="6.140625" customWidth="1"/>
    <col min="102" max="102" width="12" customWidth="1"/>
    <col min="103" max="103" width="7.85546875" customWidth="1"/>
    <col min="104" max="104" width="8.5703125" customWidth="1"/>
    <col min="105" max="105" width="8.85546875" customWidth="1"/>
    <col min="106" max="107" width="7" customWidth="1"/>
    <col min="108" max="108" width="4.42578125" customWidth="1"/>
    <col min="109" max="109" width="6.5703125" customWidth="1"/>
    <col min="110" max="110" width="7.28515625" customWidth="1"/>
    <col min="111" max="111" width="6" customWidth="1"/>
    <col min="112" max="112" width="6.5703125" customWidth="1"/>
    <col min="113" max="113" width="6.7109375" customWidth="1"/>
    <col min="114" max="114" width="7" customWidth="1"/>
    <col min="115" max="115" width="6" customWidth="1"/>
    <col min="116" max="116" width="6.85546875" customWidth="1"/>
    <col min="117" max="117" width="5.85546875" customWidth="1"/>
    <col min="118" max="118" width="7.42578125" customWidth="1"/>
    <col min="119" max="119" width="5" customWidth="1"/>
    <col min="120" max="120" width="6.85546875" customWidth="1"/>
    <col min="121" max="121" width="5" customWidth="1"/>
  </cols>
  <sheetData>
    <row r="3" spans="1:14" s="5" customFormat="1" ht="18.75">
      <c r="A3" s="1"/>
      <c r="B3" s="2"/>
      <c r="C3" s="2"/>
      <c r="D3" s="2"/>
      <c r="E3" s="2"/>
      <c r="F3" s="2"/>
      <c r="G3" s="2"/>
      <c r="H3" s="74" t="s">
        <v>0</v>
      </c>
      <c r="I3" s="74"/>
      <c r="J3" s="3"/>
      <c r="K3" s="3"/>
      <c r="L3" s="3"/>
      <c r="M3" s="4"/>
    </row>
    <row r="4" spans="1:14" s="5" customFormat="1" ht="18.75">
      <c r="A4" s="1"/>
      <c r="B4" s="2"/>
      <c r="C4" s="2"/>
      <c r="D4" s="2"/>
      <c r="E4" s="2"/>
      <c r="F4" s="2"/>
      <c r="G4" s="2"/>
      <c r="H4" s="74" t="s">
        <v>53</v>
      </c>
      <c r="I4" s="74"/>
      <c r="J4" s="3"/>
      <c r="K4" s="3"/>
      <c r="L4" s="3"/>
      <c r="M4" s="4"/>
    </row>
    <row r="5" spans="1:14" s="5" customFormat="1" ht="18.75">
      <c r="A5" s="1"/>
      <c r="B5" s="2"/>
      <c r="C5" s="2"/>
      <c r="D5" s="2"/>
      <c r="E5" s="2"/>
      <c r="F5" s="2"/>
      <c r="G5" s="2"/>
      <c r="H5" s="74" t="s">
        <v>54</v>
      </c>
      <c r="I5" s="74"/>
      <c r="J5" s="3"/>
      <c r="K5" s="3"/>
      <c r="L5" s="3"/>
      <c r="M5" s="4"/>
    </row>
    <row r="6" spans="1:14" s="5" customFormat="1" ht="18.75">
      <c r="A6" s="1"/>
      <c r="B6" s="2"/>
      <c r="C6" s="2"/>
      <c r="D6" s="2"/>
      <c r="E6" s="2"/>
      <c r="F6" s="2"/>
      <c r="G6" s="2"/>
      <c r="H6" s="74" t="s">
        <v>55</v>
      </c>
      <c r="I6" s="74"/>
      <c r="J6" s="3"/>
      <c r="K6" s="3"/>
      <c r="L6" s="3"/>
      <c r="M6" s="4"/>
    </row>
    <row r="7" spans="1:14" s="5" customFormat="1" ht="18.75">
      <c r="A7" s="1"/>
      <c r="B7" s="2"/>
      <c r="C7" s="2"/>
      <c r="D7" s="2"/>
      <c r="E7" s="2"/>
      <c r="F7" s="2"/>
      <c r="G7" s="2"/>
      <c r="H7" s="74" t="s">
        <v>56</v>
      </c>
      <c r="I7" s="74"/>
      <c r="J7" s="3"/>
      <c r="K7" s="3"/>
      <c r="L7" s="3"/>
      <c r="M7" s="4"/>
    </row>
    <row r="8" spans="1:14" s="5" customFormat="1" ht="18.75">
      <c r="A8" s="1"/>
      <c r="B8" s="2"/>
      <c r="C8" s="2"/>
      <c r="D8" s="2"/>
      <c r="E8" s="2"/>
      <c r="F8" s="2"/>
      <c r="G8" s="2"/>
      <c r="H8" s="74" t="s">
        <v>57</v>
      </c>
      <c r="I8" s="74"/>
      <c r="J8" s="3"/>
      <c r="K8" s="3"/>
      <c r="L8" s="3"/>
      <c r="M8" s="4"/>
    </row>
    <row r="9" spans="1:14" s="5" customFormat="1" ht="15.75">
      <c r="A9" s="1"/>
      <c r="B9" s="2"/>
      <c r="C9" s="2"/>
      <c r="D9" s="2"/>
      <c r="E9" s="2"/>
      <c r="F9" s="2"/>
      <c r="G9" s="2"/>
      <c r="H9" s="3"/>
      <c r="I9" s="3"/>
      <c r="J9" s="3"/>
      <c r="K9" s="3"/>
      <c r="L9" s="3"/>
      <c r="M9" s="4"/>
    </row>
    <row r="10" spans="1:14" s="8" customFormat="1" ht="46.5" customHeight="1">
      <c r="A10" s="72" t="s">
        <v>58</v>
      </c>
      <c r="B10" s="72"/>
      <c r="C10" s="72"/>
      <c r="D10" s="72"/>
      <c r="E10" s="73"/>
      <c r="F10" s="73"/>
      <c r="G10" s="72"/>
      <c r="H10" s="72"/>
      <c r="I10" s="72"/>
      <c r="J10" s="6"/>
      <c r="K10" s="6"/>
      <c r="L10" s="6"/>
      <c r="M10" s="7"/>
    </row>
    <row r="11" spans="1:14" s="5" customFormat="1" ht="15" customHeight="1">
      <c r="A11" s="76" t="s">
        <v>1</v>
      </c>
      <c r="B11" s="76"/>
      <c r="C11" s="76"/>
      <c r="D11" s="76"/>
      <c r="E11" s="77"/>
      <c r="F11" s="77"/>
      <c r="G11" s="76"/>
      <c r="H11" s="76"/>
      <c r="I11" s="76"/>
      <c r="J11" s="9"/>
      <c r="K11" s="9"/>
      <c r="L11" s="10"/>
      <c r="M11" s="11"/>
    </row>
    <row r="12" spans="1:14" ht="16.5" thickBot="1">
      <c r="A12" s="12"/>
      <c r="B12" s="12" t="s">
        <v>59</v>
      </c>
      <c r="C12" s="12"/>
      <c r="D12" s="12"/>
      <c r="E12" s="12"/>
      <c r="F12" s="12"/>
      <c r="G12" s="12"/>
      <c r="H12" s="12"/>
      <c r="I12" s="13" t="s">
        <v>2</v>
      </c>
      <c r="J12" s="14"/>
      <c r="K12" s="14"/>
      <c r="L12" s="15"/>
      <c r="M12" s="3"/>
      <c r="N12" s="16"/>
    </row>
    <row r="13" spans="1:14" ht="53.25" customHeight="1">
      <c r="A13" s="78" t="s">
        <v>3</v>
      </c>
      <c r="B13" s="78" t="s">
        <v>4</v>
      </c>
      <c r="C13" s="81" t="s">
        <v>5</v>
      </c>
      <c r="D13" s="78" t="s">
        <v>62</v>
      </c>
      <c r="E13" s="81"/>
      <c r="F13" s="81"/>
      <c r="G13" s="88" t="s">
        <v>63</v>
      </c>
      <c r="H13" s="89"/>
      <c r="I13" s="83" t="s">
        <v>52</v>
      </c>
      <c r="J13" s="17"/>
      <c r="K13" s="17"/>
      <c r="L13" s="15"/>
      <c r="M13" s="3"/>
      <c r="N13" s="16"/>
    </row>
    <row r="14" spans="1:14" ht="28.5" customHeight="1">
      <c r="A14" s="79"/>
      <c r="B14" s="79"/>
      <c r="C14" s="79"/>
      <c r="D14" s="79"/>
      <c r="E14" s="79"/>
      <c r="F14" s="79"/>
      <c r="G14" s="90"/>
      <c r="H14" s="91"/>
      <c r="I14" s="84"/>
      <c r="J14" s="17"/>
      <c r="K14" s="17"/>
      <c r="L14" s="15"/>
      <c r="M14" s="3"/>
      <c r="N14" s="16"/>
    </row>
    <row r="15" spans="1:14" ht="6.75" customHeight="1" thickBot="1">
      <c r="A15" s="80"/>
      <c r="B15" s="80"/>
      <c r="C15" s="82"/>
      <c r="D15" s="80"/>
      <c r="E15" s="82"/>
      <c r="F15" s="82"/>
      <c r="G15" s="92"/>
      <c r="H15" s="93"/>
      <c r="I15" s="85"/>
      <c r="J15" s="17"/>
      <c r="K15" s="17"/>
      <c r="L15" s="15"/>
      <c r="M15" s="3"/>
      <c r="N15" s="3"/>
    </row>
    <row r="16" spans="1:14" ht="19.5" customHeight="1" thickBot="1">
      <c r="A16" s="70">
        <v>1</v>
      </c>
      <c r="B16" s="70">
        <f>+A16+1</f>
        <v>2</v>
      </c>
      <c r="C16" s="70">
        <f t="shared" ref="C16:F16" si="0">+B16+1</f>
        <v>3</v>
      </c>
      <c r="D16" s="70">
        <f t="shared" si="0"/>
        <v>4</v>
      </c>
      <c r="E16" s="18">
        <f t="shared" si="0"/>
        <v>5</v>
      </c>
      <c r="F16" s="18">
        <f t="shared" si="0"/>
        <v>6</v>
      </c>
      <c r="G16" s="94">
        <v>5</v>
      </c>
      <c r="H16" s="95"/>
      <c r="I16" s="70">
        <v>6</v>
      </c>
      <c r="J16" s="17"/>
      <c r="K16" s="17"/>
      <c r="L16" s="15"/>
      <c r="M16" s="3"/>
      <c r="N16" s="3"/>
    </row>
    <row r="17" spans="1:13" s="25" customFormat="1" ht="18.75" hidden="1">
      <c r="A17" s="19"/>
      <c r="B17" s="19" t="s">
        <v>6</v>
      </c>
      <c r="C17" s="20"/>
      <c r="D17" s="20">
        <f>+D18+D30+D33</f>
        <v>5571332.9850000003</v>
      </c>
      <c r="E17" s="20"/>
      <c r="F17" s="20"/>
      <c r="G17" s="20"/>
      <c r="H17" s="20">
        <f t="shared" ref="H17" si="1">+H18+H30+H33</f>
        <v>2561372.7429999998</v>
      </c>
      <c r="I17" s="21"/>
      <c r="J17" s="22"/>
      <c r="K17" s="22"/>
      <c r="L17" s="23"/>
      <c r="M17" s="24"/>
    </row>
    <row r="18" spans="1:13" s="32" customFormat="1" ht="37.5" hidden="1">
      <c r="A18" s="26" t="s">
        <v>7</v>
      </c>
      <c r="B18" s="26" t="s">
        <v>8</v>
      </c>
      <c r="C18" s="27"/>
      <c r="D18" s="27">
        <f>+D19+D20+D21+D22+D23+D24+D25+D26+D27+D28+D29</f>
        <v>5571332.9850000003</v>
      </c>
      <c r="E18" s="27"/>
      <c r="F18" s="27"/>
      <c r="G18" s="27"/>
      <c r="H18" s="27">
        <f t="shared" ref="H18" si="2">+H19+H20+H21+H22+H23+H24+H25+H26+H27+H28+H29</f>
        <v>1122791.692</v>
      </c>
      <c r="I18" s="28"/>
      <c r="J18" s="29"/>
      <c r="K18" s="29"/>
      <c r="L18" s="30"/>
      <c r="M18" s="31"/>
    </row>
    <row r="19" spans="1:13" s="42" customFormat="1" ht="83.25" hidden="1" customHeight="1">
      <c r="A19" s="33">
        <v>1</v>
      </c>
      <c r="B19" s="34" t="s">
        <v>9</v>
      </c>
      <c r="C19" s="35">
        <v>1450</v>
      </c>
      <c r="D19" s="36"/>
      <c r="E19" s="36"/>
      <c r="F19" s="36"/>
      <c r="G19" s="36"/>
      <c r="H19" s="37">
        <v>588725</v>
      </c>
      <c r="I19" s="38"/>
      <c r="J19" s="39"/>
      <c r="K19" s="39"/>
      <c r="L19" s="40"/>
      <c r="M19" s="41"/>
    </row>
    <row r="20" spans="1:13" s="42" customFormat="1" ht="75.75" hidden="1" customHeight="1">
      <c r="A20" s="33">
        <v>1</v>
      </c>
      <c r="B20" s="34" t="s">
        <v>10</v>
      </c>
      <c r="C20" s="35">
        <v>1450</v>
      </c>
      <c r="D20" s="36"/>
      <c r="E20" s="36"/>
      <c r="F20" s="36"/>
      <c r="G20" s="36"/>
      <c r="H20" s="37">
        <v>175400</v>
      </c>
      <c r="I20" s="38"/>
      <c r="J20" s="39"/>
      <c r="K20" s="39"/>
      <c r="L20" s="40"/>
      <c r="M20" s="41"/>
    </row>
    <row r="21" spans="1:13" s="42" customFormat="1" ht="75" hidden="1">
      <c r="A21" s="33">
        <f>+A19+1</f>
        <v>2</v>
      </c>
      <c r="B21" s="34" t="s">
        <v>11</v>
      </c>
      <c r="C21" s="35">
        <v>1</v>
      </c>
      <c r="D21" s="36">
        <v>1087771.4350000001</v>
      </c>
      <c r="E21" s="36"/>
      <c r="F21" s="36"/>
      <c r="G21" s="36"/>
      <c r="H21" s="37">
        <v>245750</v>
      </c>
      <c r="I21" s="43" t="e">
        <f>+#REF!/#REF!</f>
        <v>#REF!</v>
      </c>
      <c r="J21" s="39"/>
      <c r="K21" s="39"/>
      <c r="L21" s="40"/>
      <c r="M21" s="41"/>
    </row>
    <row r="22" spans="1:13" s="42" customFormat="1" ht="75" hidden="1">
      <c r="A22" s="33">
        <f t="shared" ref="A22:A29" si="3">+A21+1</f>
        <v>3</v>
      </c>
      <c r="B22" s="34" t="s">
        <v>12</v>
      </c>
      <c r="C22" s="35">
        <v>1</v>
      </c>
      <c r="D22" s="36"/>
      <c r="E22" s="36"/>
      <c r="F22" s="36"/>
      <c r="G22" s="36"/>
      <c r="H22" s="37"/>
      <c r="I22" s="43" t="e">
        <f>+#REF!/#REF!</f>
        <v>#REF!</v>
      </c>
      <c r="J22" s="39"/>
      <c r="K22" s="39"/>
      <c r="L22" s="40"/>
      <c r="M22" s="41"/>
    </row>
    <row r="23" spans="1:13" s="42" customFormat="1" ht="75" hidden="1">
      <c r="A23" s="33">
        <f t="shared" si="3"/>
        <v>4</v>
      </c>
      <c r="B23" s="34" t="s">
        <v>13</v>
      </c>
      <c r="C23" s="35">
        <v>1</v>
      </c>
      <c r="D23" s="36">
        <v>952585.72900000005</v>
      </c>
      <c r="E23" s="36"/>
      <c r="F23" s="36"/>
      <c r="G23" s="36"/>
      <c r="H23" s="37">
        <v>27874.11</v>
      </c>
      <c r="I23" s="43" t="e">
        <f>+#REF!/#REF!</f>
        <v>#REF!</v>
      </c>
      <c r="J23" s="39"/>
      <c r="K23" s="39"/>
      <c r="L23" s="40"/>
      <c r="M23" s="41"/>
    </row>
    <row r="24" spans="1:13" s="42" customFormat="1" ht="75" hidden="1">
      <c r="A24" s="33">
        <f t="shared" si="3"/>
        <v>5</v>
      </c>
      <c r="B24" s="34" t="s">
        <v>14</v>
      </c>
      <c r="C24" s="35">
        <v>1</v>
      </c>
      <c r="D24" s="36">
        <v>603987.65500000003</v>
      </c>
      <c r="E24" s="36"/>
      <c r="F24" s="36"/>
      <c r="G24" s="36"/>
      <c r="H24" s="37">
        <v>27603.325000000001</v>
      </c>
      <c r="I24" s="43" t="e">
        <f>+#REF!/#REF!</f>
        <v>#REF!</v>
      </c>
      <c r="J24" s="39"/>
      <c r="K24" s="39"/>
      <c r="L24" s="40"/>
      <c r="M24" s="41"/>
    </row>
    <row r="25" spans="1:13" s="42" customFormat="1" ht="75" hidden="1">
      <c r="A25" s="33">
        <f t="shared" si="3"/>
        <v>6</v>
      </c>
      <c r="B25" s="34" t="s">
        <v>15</v>
      </c>
      <c r="C25" s="35">
        <v>1</v>
      </c>
      <c r="D25" s="36">
        <v>604275.41700000002</v>
      </c>
      <c r="E25" s="36"/>
      <c r="F25" s="36"/>
      <c r="G25" s="36"/>
      <c r="H25" s="37">
        <v>28775.02</v>
      </c>
      <c r="I25" s="43" t="e">
        <f>+#REF!/#REF!</f>
        <v>#REF!</v>
      </c>
      <c r="J25" s="39"/>
      <c r="K25" s="39"/>
      <c r="L25" s="40"/>
      <c r="M25" s="41"/>
    </row>
    <row r="26" spans="1:13" s="42" customFormat="1" ht="82.5" hidden="1" customHeight="1">
      <c r="A26" s="33">
        <f t="shared" si="3"/>
        <v>7</v>
      </c>
      <c r="B26" s="34" t="s">
        <v>16</v>
      </c>
      <c r="C26" s="35">
        <v>1</v>
      </c>
      <c r="D26" s="36">
        <v>604948.97600000002</v>
      </c>
      <c r="E26" s="36"/>
      <c r="F26" s="36"/>
      <c r="G26" s="36"/>
      <c r="H26" s="37">
        <v>28664.237000000001</v>
      </c>
      <c r="I26" s="43" t="e">
        <f>+#REF!/#REF!</f>
        <v>#REF!</v>
      </c>
      <c r="J26" s="39"/>
      <c r="K26" s="39"/>
      <c r="L26" s="40"/>
      <c r="M26" s="41"/>
    </row>
    <row r="27" spans="1:13" s="42" customFormat="1" ht="82.5" hidden="1" customHeight="1">
      <c r="A27" s="33">
        <f t="shared" si="3"/>
        <v>8</v>
      </c>
      <c r="B27" s="34" t="s">
        <v>17</v>
      </c>
      <c r="C27" s="35">
        <v>1</v>
      </c>
      <c r="D27" s="36">
        <v>610442.29299999995</v>
      </c>
      <c r="E27" s="36"/>
      <c r="F27" s="36"/>
      <c r="G27" s="36"/>
      <c r="H27" s="37"/>
      <c r="I27" s="43" t="e">
        <f>+#REF!/#REF!</f>
        <v>#REF!</v>
      </c>
      <c r="J27" s="39"/>
      <c r="K27" s="39"/>
      <c r="L27" s="40"/>
      <c r="M27" s="41"/>
    </row>
    <row r="28" spans="1:13" s="42" customFormat="1" ht="81.75" hidden="1" customHeight="1">
      <c r="A28" s="33">
        <f t="shared" si="3"/>
        <v>9</v>
      </c>
      <c r="B28" s="34" t="s">
        <v>18</v>
      </c>
      <c r="C28" s="35">
        <v>1</v>
      </c>
      <c r="D28" s="44">
        <v>594533.84699999995</v>
      </c>
      <c r="E28" s="36"/>
      <c r="F28" s="36"/>
      <c r="G28" s="36"/>
      <c r="H28" s="37"/>
      <c r="I28" s="43" t="e">
        <f>+#REF!/#REF!</f>
        <v>#REF!</v>
      </c>
      <c r="J28" s="39"/>
      <c r="K28" s="39"/>
      <c r="L28" s="40"/>
      <c r="M28" s="41"/>
    </row>
    <row r="29" spans="1:13" s="42" customFormat="1" ht="75" hidden="1">
      <c r="A29" s="33">
        <f t="shared" si="3"/>
        <v>10</v>
      </c>
      <c r="B29" s="34" t="s">
        <v>19</v>
      </c>
      <c r="C29" s="35">
        <v>1</v>
      </c>
      <c r="D29" s="44">
        <v>512787.63299999997</v>
      </c>
      <c r="E29" s="36"/>
      <c r="F29" s="36"/>
      <c r="G29" s="36"/>
      <c r="H29" s="37"/>
      <c r="I29" s="43" t="e">
        <f>+#REF!/#REF!</f>
        <v>#REF!</v>
      </c>
      <c r="J29" s="39"/>
      <c r="K29" s="39"/>
      <c r="L29" s="40"/>
      <c r="M29" s="41"/>
    </row>
    <row r="30" spans="1:13" s="32" customFormat="1" ht="37.5" hidden="1">
      <c r="A30" s="26" t="s">
        <v>20</v>
      </c>
      <c r="B30" s="26" t="s">
        <v>21</v>
      </c>
      <c r="C30" s="45"/>
      <c r="D30" s="46">
        <f>+D31+D32</f>
        <v>0</v>
      </c>
      <c r="E30" s="46"/>
      <c r="F30" s="46"/>
      <c r="G30" s="46"/>
      <c r="H30" s="46">
        <f t="shared" ref="H30" si="4">+H31+H32</f>
        <v>1438581.051</v>
      </c>
      <c r="I30" s="43" t="e">
        <f>+#REF!/#REF!</f>
        <v>#REF!</v>
      </c>
      <c r="J30" s="29"/>
      <c r="K30" s="29"/>
      <c r="L30" s="30"/>
      <c r="M30" s="31"/>
    </row>
    <row r="31" spans="1:13" s="42" customFormat="1" ht="75" hidden="1">
      <c r="A31" s="33">
        <v>11</v>
      </c>
      <c r="B31" s="34" t="s">
        <v>22</v>
      </c>
      <c r="C31" s="35">
        <v>1600</v>
      </c>
      <c r="D31" s="36"/>
      <c r="E31" s="36"/>
      <c r="F31" s="36"/>
      <c r="G31" s="36"/>
      <c r="H31" s="37">
        <v>876382.50600000005</v>
      </c>
      <c r="I31" s="43" t="e">
        <f>+#REF!/#REF!</f>
        <v>#REF!</v>
      </c>
      <c r="J31" s="39"/>
      <c r="K31" s="39"/>
      <c r="L31" s="40"/>
      <c r="M31" s="41"/>
    </row>
    <row r="32" spans="1:13" s="42" customFormat="1" ht="75" hidden="1">
      <c r="A32" s="33">
        <f>+A31+1</f>
        <v>12</v>
      </c>
      <c r="B32" s="34" t="s">
        <v>23</v>
      </c>
      <c r="C32" s="35">
        <v>800</v>
      </c>
      <c r="D32" s="36"/>
      <c r="E32" s="36"/>
      <c r="F32" s="36"/>
      <c r="G32" s="36"/>
      <c r="H32" s="37">
        <v>562198.54500000004</v>
      </c>
      <c r="I32" s="43" t="e">
        <f>+#REF!/#REF!</f>
        <v>#REF!</v>
      </c>
      <c r="J32" s="39"/>
      <c r="K32" s="39"/>
      <c r="L32" s="40"/>
      <c r="M32" s="41"/>
    </row>
    <row r="33" spans="1:13" s="32" customFormat="1" ht="37.5" hidden="1">
      <c r="A33" s="26" t="s">
        <v>24</v>
      </c>
      <c r="B33" s="26" t="s">
        <v>25</v>
      </c>
      <c r="C33" s="45"/>
      <c r="D33" s="46"/>
      <c r="E33" s="46"/>
      <c r="F33" s="46"/>
      <c r="G33" s="46"/>
      <c r="H33" s="46"/>
      <c r="I33" s="43"/>
      <c r="J33" s="29"/>
      <c r="K33" s="29"/>
      <c r="L33" s="30"/>
      <c r="M33" s="31"/>
    </row>
    <row r="34" spans="1:13" s="42" customFormat="1" ht="56.25" hidden="1">
      <c r="A34" s="33">
        <v>1</v>
      </c>
      <c r="B34" s="47" t="s">
        <v>26</v>
      </c>
      <c r="C34" s="48" t="s">
        <v>27</v>
      </c>
      <c r="D34" s="44">
        <v>3000000</v>
      </c>
      <c r="E34" s="49">
        <f>+D34/1.15</f>
        <v>2608695.6521739131</v>
      </c>
      <c r="F34" s="49">
        <f>+E34/245</f>
        <v>10647.737355811891</v>
      </c>
      <c r="G34" s="49">
        <f>+H34/1.15</f>
        <v>29215.57655954632</v>
      </c>
      <c r="H34" s="49">
        <f>D34/1.15*1*3.788%*0.34</f>
        <v>33597.913043478264</v>
      </c>
      <c r="I34" s="43">
        <f>+H34/D34</f>
        <v>1.1199304347826088E-2</v>
      </c>
      <c r="J34" s="51">
        <f>+H34/D34</f>
        <v>1.1199304347826088E-2</v>
      </c>
      <c r="K34" s="39"/>
      <c r="L34" s="40"/>
      <c r="M34" s="41"/>
    </row>
    <row r="35" spans="1:13" s="42" customFormat="1" ht="138.75" hidden="1" customHeight="1">
      <c r="A35" s="33">
        <f>+A34+1</f>
        <v>2</v>
      </c>
      <c r="B35" s="34" t="s">
        <v>28</v>
      </c>
      <c r="C35" s="52" t="s">
        <v>27</v>
      </c>
      <c r="D35" s="44">
        <v>3000000</v>
      </c>
      <c r="E35" s="49">
        <f t="shared" ref="E35:E36" si="5">+D35/1.15</f>
        <v>2608695.6521739131</v>
      </c>
      <c r="F35" s="49">
        <f t="shared" ref="F35:F36" si="6">+E35/245</f>
        <v>10647.737355811891</v>
      </c>
      <c r="G35" s="49">
        <f>+H35/1.15</f>
        <v>29215.57655954632</v>
      </c>
      <c r="H35" s="49">
        <f>D35/1.15*1*3.788%*0.34</f>
        <v>33597.913043478264</v>
      </c>
      <c r="I35" s="43">
        <f t="shared" ref="I35:I38" si="7">+H35/D35</f>
        <v>1.1199304347826088E-2</v>
      </c>
      <c r="J35" s="51">
        <f t="shared" ref="J35:J38" si="8">+H35/D35</f>
        <v>1.1199304347826088E-2</v>
      </c>
      <c r="K35" s="39"/>
      <c r="L35" s="40"/>
      <c r="M35" s="41"/>
    </row>
    <row r="36" spans="1:13" s="42" customFormat="1" ht="93.75" hidden="1">
      <c r="A36" s="33">
        <f t="shared" ref="A36:A37" si="9">+A35+1</f>
        <v>3</v>
      </c>
      <c r="B36" s="47" t="s">
        <v>29</v>
      </c>
      <c r="C36" s="48" t="s">
        <v>27</v>
      </c>
      <c r="D36" s="44">
        <v>2000000</v>
      </c>
      <c r="E36" s="49">
        <f t="shared" si="5"/>
        <v>1739130.4347826089</v>
      </c>
      <c r="F36" s="49">
        <f t="shared" si="6"/>
        <v>7098.4915705412604</v>
      </c>
      <c r="G36" s="49">
        <f>+H36/1.15</f>
        <v>19862.381852551989</v>
      </c>
      <c r="H36" s="49">
        <f>D36/1.15*1*3.98%*0.33</f>
        <v>22841.739130434788</v>
      </c>
      <c r="I36" s="43">
        <f t="shared" si="7"/>
        <v>1.1420869565217394E-2</v>
      </c>
      <c r="J36" s="51">
        <f t="shared" si="8"/>
        <v>1.1420869565217394E-2</v>
      </c>
      <c r="K36" s="39"/>
      <c r="L36" s="40"/>
      <c r="M36" s="41"/>
    </row>
    <row r="37" spans="1:13" s="42" customFormat="1" ht="101.25" hidden="1" customHeight="1">
      <c r="A37" s="33">
        <f t="shared" si="9"/>
        <v>4</v>
      </c>
      <c r="B37" s="47" t="s">
        <v>30</v>
      </c>
      <c r="C37" s="35" t="s">
        <v>27</v>
      </c>
      <c r="D37" s="49">
        <v>631063.13800000004</v>
      </c>
      <c r="E37" s="49">
        <f>+D37/1.15</f>
        <v>548750.55478260876</v>
      </c>
      <c r="F37" s="49">
        <f>+E37/245</f>
        <v>2239.7981827861581</v>
      </c>
      <c r="G37" s="49">
        <f>+H37/1.15</f>
        <v>8403.9954528967883</v>
      </c>
      <c r="H37" s="49">
        <f>631063.138/1.15*1*4.76%*0.37</f>
        <v>9664.5947708313051</v>
      </c>
      <c r="I37" s="43">
        <f t="shared" si="7"/>
        <v>1.5314782608695652E-2</v>
      </c>
      <c r="J37" s="51">
        <f t="shared" si="8"/>
        <v>1.5314782608695652E-2</v>
      </c>
      <c r="K37" s="39"/>
      <c r="L37" s="40"/>
      <c r="M37" s="41"/>
    </row>
    <row r="38" spans="1:13" s="42" customFormat="1" ht="102.75" hidden="1" customHeight="1">
      <c r="A38" s="33">
        <f>+A37+1</f>
        <v>5</v>
      </c>
      <c r="B38" s="52" t="s">
        <v>31</v>
      </c>
      <c r="C38" s="49" t="s">
        <v>32</v>
      </c>
      <c r="D38" s="49">
        <v>800000</v>
      </c>
      <c r="E38" s="49">
        <f t="shared" ref="E38:E56" si="10">+D38/1.15</f>
        <v>695652.17391304357</v>
      </c>
      <c r="F38" s="49">
        <f t="shared" ref="F38:F56" si="11">+E38/245</f>
        <v>2839.3966282165043</v>
      </c>
      <c r="G38" s="49">
        <f>+H38/1.15</f>
        <v>10596.899810964085</v>
      </c>
      <c r="H38" s="49">
        <f>D38/1.15*1*4.61%*0.38</f>
        <v>12186.434782608698</v>
      </c>
      <c r="I38" s="43">
        <f t="shared" si="7"/>
        <v>1.5233043478260872E-2</v>
      </c>
      <c r="J38" s="51">
        <f t="shared" si="8"/>
        <v>1.5233043478260872E-2</v>
      </c>
      <c r="K38" s="39"/>
      <c r="L38" s="40"/>
      <c r="M38" s="41"/>
    </row>
    <row r="39" spans="1:13" s="42" customFormat="1" ht="56.25" hidden="1">
      <c r="A39" s="33">
        <f t="shared" ref="A39:A50" si="12">+A38+1</f>
        <v>6</v>
      </c>
      <c r="B39" s="34" t="s">
        <v>33</v>
      </c>
      <c r="C39" s="35">
        <v>400</v>
      </c>
      <c r="D39" s="36"/>
      <c r="E39" s="49">
        <f t="shared" si="10"/>
        <v>0</v>
      </c>
      <c r="F39" s="49">
        <f t="shared" si="11"/>
        <v>0</v>
      </c>
      <c r="G39" s="49"/>
      <c r="H39" s="53">
        <f t="shared" ref="H39:H45" si="13">D39/1.15*1*4.76%</f>
        <v>0</v>
      </c>
      <c r="I39" s="43" t="e">
        <f>+#REF!/#REF!</f>
        <v>#REF!</v>
      </c>
      <c r="J39" s="39"/>
      <c r="K39" s="39"/>
      <c r="L39" s="40"/>
      <c r="M39" s="41"/>
    </row>
    <row r="40" spans="1:13" s="42" customFormat="1" ht="56.25" hidden="1">
      <c r="A40" s="33">
        <f t="shared" si="12"/>
        <v>7</v>
      </c>
      <c r="B40" s="34" t="s">
        <v>34</v>
      </c>
      <c r="C40" s="35">
        <v>150</v>
      </c>
      <c r="D40" s="36"/>
      <c r="E40" s="49">
        <f t="shared" si="10"/>
        <v>0</v>
      </c>
      <c r="F40" s="49">
        <f t="shared" si="11"/>
        <v>0</v>
      </c>
      <c r="G40" s="49"/>
      <c r="H40" s="53">
        <f t="shared" si="13"/>
        <v>0</v>
      </c>
      <c r="I40" s="43" t="e">
        <f>+#REF!/#REF!</f>
        <v>#REF!</v>
      </c>
      <c r="J40" s="39"/>
      <c r="K40" s="39"/>
      <c r="L40" s="40"/>
      <c r="M40" s="41"/>
    </row>
    <row r="41" spans="1:13" s="42" customFormat="1" ht="37.5" hidden="1">
      <c r="A41" s="33">
        <f t="shared" si="12"/>
        <v>8</v>
      </c>
      <c r="B41" s="54" t="s">
        <v>35</v>
      </c>
      <c r="C41" s="35" t="s">
        <v>27</v>
      </c>
      <c r="D41" s="36"/>
      <c r="E41" s="49">
        <f t="shared" si="10"/>
        <v>0</v>
      </c>
      <c r="F41" s="49">
        <f t="shared" si="11"/>
        <v>0</v>
      </c>
      <c r="G41" s="49"/>
      <c r="H41" s="53">
        <f t="shared" si="13"/>
        <v>0</v>
      </c>
      <c r="I41" s="43" t="e">
        <f>+#REF!/#REF!</f>
        <v>#REF!</v>
      </c>
      <c r="J41" s="39"/>
      <c r="K41" s="39"/>
      <c r="L41" s="40"/>
      <c r="M41" s="41"/>
    </row>
    <row r="42" spans="1:13" s="42" customFormat="1" ht="37.5" hidden="1">
      <c r="A42" s="33">
        <f t="shared" si="12"/>
        <v>9</v>
      </c>
      <c r="B42" s="34" t="s">
        <v>36</v>
      </c>
      <c r="C42" s="35" t="s">
        <v>27</v>
      </c>
      <c r="D42" s="36"/>
      <c r="E42" s="49">
        <f t="shared" si="10"/>
        <v>0</v>
      </c>
      <c r="F42" s="49">
        <f t="shared" si="11"/>
        <v>0</v>
      </c>
      <c r="G42" s="49"/>
      <c r="H42" s="53">
        <f t="shared" si="13"/>
        <v>0</v>
      </c>
      <c r="I42" s="43" t="e">
        <f>+#REF!/#REF!</f>
        <v>#REF!</v>
      </c>
      <c r="J42" s="39"/>
      <c r="K42" s="39"/>
      <c r="L42" s="40"/>
      <c r="M42" s="41"/>
    </row>
    <row r="43" spans="1:13" s="42" customFormat="1" ht="75" hidden="1">
      <c r="A43" s="33">
        <f t="shared" si="12"/>
        <v>10</v>
      </c>
      <c r="B43" s="47" t="s">
        <v>37</v>
      </c>
      <c r="C43" s="35">
        <v>1000</v>
      </c>
      <c r="D43" s="36"/>
      <c r="E43" s="49">
        <f t="shared" si="10"/>
        <v>0</v>
      </c>
      <c r="F43" s="49">
        <f t="shared" si="11"/>
        <v>0</v>
      </c>
      <c r="G43" s="49"/>
      <c r="H43" s="53">
        <f t="shared" si="13"/>
        <v>0</v>
      </c>
      <c r="I43" s="43" t="e">
        <f>+#REF!/#REF!</f>
        <v>#REF!</v>
      </c>
      <c r="J43" s="39"/>
      <c r="K43" s="39"/>
      <c r="L43" s="40"/>
      <c r="M43" s="41"/>
    </row>
    <row r="44" spans="1:13" s="42" customFormat="1" ht="81" hidden="1" customHeight="1">
      <c r="A44" s="33">
        <f t="shared" si="12"/>
        <v>11</v>
      </c>
      <c r="B44" s="47" t="s">
        <v>38</v>
      </c>
      <c r="C44" s="35">
        <v>1500</v>
      </c>
      <c r="D44" s="36"/>
      <c r="E44" s="49">
        <f t="shared" si="10"/>
        <v>0</v>
      </c>
      <c r="F44" s="49">
        <f t="shared" si="11"/>
        <v>0</v>
      </c>
      <c r="G44" s="49"/>
      <c r="H44" s="53">
        <f t="shared" si="13"/>
        <v>0</v>
      </c>
      <c r="I44" s="43" t="e">
        <f>+#REF!/#REF!</f>
        <v>#REF!</v>
      </c>
      <c r="J44" s="39"/>
      <c r="K44" s="39"/>
      <c r="L44" s="40"/>
      <c r="M44" s="41"/>
    </row>
    <row r="45" spans="1:13" s="42" customFormat="1" ht="37.5" hidden="1">
      <c r="A45" s="33">
        <f t="shared" si="12"/>
        <v>12</v>
      </c>
      <c r="B45" s="47" t="s">
        <v>39</v>
      </c>
      <c r="C45" s="35" t="s">
        <v>27</v>
      </c>
      <c r="D45" s="36"/>
      <c r="E45" s="49">
        <f t="shared" si="10"/>
        <v>0</v>
      </c>
      <c r="F45" s="49">
        <f t="shared" si="11"/>
        <v>0</v>
      </c>
      <c r="G45" s="49"/>
      <c r="H45" s="53">
        <f t="shared" si="13"/>
        <v>0</v>
      </c>
      <c r="I45" s="43" t="e">
        <f>+#REF!/#REF!</f>
        <v>#REF!</v>
      </c>
      <c r="J45" s="39"/>
      <c r="K45" s="39"/>
      <c r="L45" s="40"/>
      <c r="M45" s="41"/>
    </row>
    <row r="46" spans="1:13" s="42" customFormat="1" ht="78.75" hidden="1" customHeight="1">
      <c r="A46" s="33">
        <v>6</v>
      </c>
      <c r="B46" s="47" t="s">
        <v>40</v>
      </c>
      <c r="C46" s="35" t="s">
        <v>27</v>
      </c>
      <c r="D46" s="44">
        <v>330796.24599999998</v>
      </c>
      <c r="E46" s="49">
        <f t="shared" si="10"/>
        <v>287648.90956521739</v>
      </c>
      <c r="F46" s="49">
        <f t="shared" si="11"/>
        <v>1174.0771818988464</v>
      </c>
      <c r="G46" s="49">
        <f>+H46/1.15</f>
        <v>4342.2478870018904</v>
      </c>
      <c r="H46" s="49">
        <f>D46/1.15*1*4.96%*0.35</f>
        <v>4993.5850700521733</v>
      </c>
      <c r="I46" s="43">
        <f t="shared" ref="I46:I47" si="14">+H46/D46</f>
        <v>1.5095652173913043E-2</v>
      </c>
      <c r="J46" s="51">
        <f t="shared" ref="J46:J47" si="15">+H46/D46</f>
        <v>1.5095652173913043E-2</v>
      </c>
      <c r="K46" s="39"/>
      <c r="L46" s="40"/>
      <c r="M46" s="41"/>
    </row>
    <row r="47" spans="1:13" s="42" customFormat="1" ht="81.75" hidden="1" customHeight="1">
      <c r="A47" s="33">
        <f t="shared" si="12"/>
        <v>7</v>
      </c>
      <c r="B47" s="47" t="s">
        <v>41</v>
      </c>
      <c r="C47" s="35" t="s">
        <v>27</v>
      </c>
      <c r="D47" s="44">
        <v>3092479.7650000001</v>
      </c>
      <c r="E47" s="49">
        <f t="shared" si="10"/>
        <v>2689112.8391304351</v>
      </c>
      <c r="F47" s="49">
        <f t="shared" si="11"/>
        <v>10975.97077196096</v>
      </c>
      <c r="G47" s="49">
        <f>+H47/1.15</f>
        <v>30068.490587661257</v>
      </c>
      <c r="H47" s="49">
        <f>D47/1.15*1*3.782%*0.34</f>
        <v>34578.764175810444</v>
      </c>
      <c r="I47" s="43">
        <f t="shared" si="14"/>
        <v>1.1181565217391307E-2</v>
      </c>
      <c r="J47" s="51">
        <f t="shared" si="15"/>
        <v>1.1181565217391307E-2</v>
      </c>
      <c r="K47" s="39"/>
      <c r="L47" s="40"/>
      <c r="M47" s="41"/>
    </row>
    <row r="48" spans="1:13" s="42" customFormat="1" ht="75" hidden="1">
      <c r="A48" s="33">
        <f t="shared" si="12"/>
        <v>8</v>
      </c>
      <c r="B48" s="47" t="s">
        <v>42</v>
      </c>
      <c r="C48" s="35"/>
      <c r="D48" s="36"/>
      <c r="E48" s="49">
        <f t="shared" si="10"/>
        <v>0</v>
      </c>
      <c r="F48" s="49">
        <f t="shared" si="11"/>
        <v>0</v>
      </c>
      <c r="G48" s="49"/>
      <c r="H48" s="53">
        <f>D48/1.15*1*4.76%</f>
        <v>0</v>
      </c>
      <c r="I48" s="43" t="e">
        <f>+#REF!/#REF!</f>
        <v>#REF!</v>
      </c>
      <c r="J48" s="39"/>
      <c r="K48" s="39"/>
      <c r="L48" s="40"/>
      <c r="M48" s="41"/>
    </row>
    <row r="49" spans="1:121" s="42" customFormat="1" ht="168.75" hidden="1">
      <c r="A49" s="33">
        <f t="shared" si="12"/>
        <v>9</v>
      </c>
      <c r="B49" s="54" t="s">
        <v>43</v>
      </c>
      <c r="C49" s="35"/>
      <c r="D49" s="36"/>
      <c r="E49" s="49">
        <f t="shared" si="10"/>
        <v>0</v>
      </c>
      <c r="F49" s="49">
        <f t="shared" si="11"/>
        <v>0</v>
      </c>
      <c r="G49" s="49"/>
      <c r="H49" s="53">
        <f>D49/1.15*1*4.76%</f>
        <v>0</v>
      </c>
      <c r="I49" s="43" t="e">
        <f>+#REF!/#REF!</f>
        <v>#REF!</v>
      </c>
      <c r="J49" s="39"/>
      <c r="K49" s="39"/>
      <c r="L49" s="40"/>
      <c r="M49" s="41"/>
    </row>
    <row r="50" spans="1:121" s="42" customFormat="1" ht="112.5" hidden="1">
      <c r="A50" s="33">
        <f t="shared" si="12"/>
        <v>10</v>
      </c>
      <c r="B50" s="55" t="s">
        <v>44</v>
      </c>
      <c r="C50" s="35"/>
      <c r="D50" s="36"/>
      <c r="E50" s="49">
        <f t="shared" si="10"/>
        <v>0</v>
      </c>
      <c r="F50" s="49">
        <f t="shared" si="11"/>
        <v>0</v>
      </c>
      <c r="G50" s="49"/>
      <c r="H50" s="53">
        <f>D50/1.15*1*4.76%</f>
        <v>0</v>
      </c>
      <c r="I50" s="43" t="e">
        <f>+#REF!/#REF!</f>
        <v>#REF!</v>
      </c>
      <c r="J50" s="39"/>
      <c r="K50" s="39"/>
      <c r="L50" s="40"/>
      <c r="M50" s="41"/>
    </row>
    <row r="51" spans="1:121" s="42" customFormat="1" ht="56.25" hidden="1">
      <c r="A51" s="33" t="e">
        <f>+#REF!+1</f>
        <v>#REF!</v>
      </c>
      <c r="B51" s="48" t="s">
        <v>45</v>
      </c>
      <c r="C51" s="35"/>
      <c r="D51" s="36"/>
      <c r="E51" s="49">
        <f t="shared" si="10"/>
        <v>0</v>
      </c>
      <c r="F51" s="49">
        <f t="shared" si="11"/>
        <v>0</v>
      </c>
      <c r="G51" s="49"/>
      <c r="H51" s="53">
        <f>D51/1.15*1*4.76%</f>
        <v>0</v>
      </c>
      <c r="I51" s="43" t="e">
        <f>+#REF!/#REF!</f>
        <v>#REF!</v>
      </c>
      <c r="J51" s="39"/>
      <c r="K51" s="39"/>
      <c r="L51" s="40"/>
      <c r="M51" s="41"/>
    </row>
    <row r="52" spans="1:121" s="42" customFormat="1" ht="75">
      <c r="A52" s="71">
        <v>1</v>
      </c>
      <c r="B52" s="47" t="s">
        <v>60</v>
      </c>
      <c r="C52" s="35">
        <v>460</v>
      </c>
      <c r="D52" s="49">
        <v>5290000</v>
      </c>
      <c r="E52" s="49">
        <f t="shared" si="10"/>
        <v>4600000</v>
      </c>
      <c r="F52" s="49">
        <f t="shared" si="11"/>
        <v>18775.510204081631</v>
      </c>
      <c r="G52" s="86">
        <v>169946.22259999998</v>
      </c>
      <c r="H52" s="87"/>
      <c r="I52" s="50">
        <v>20</v>
      </c>
      <c r="J52" s="51">
        <f>+G52/D52</f>
        <v>3.2125939999999999E-2</v>
      </c>
      <c r="K52" s="39"/>
      <c r="L52" s="40"/>
      <c r="M52" s="41"/>
    </row>
    <row r="53" spans="1:121" s="42" customFormat="1" ht="131.25" hidden="1">
      <c r="A53" s="33">
        <f t="shared" ref="A53:A55" si="16">+A52+1</f>
        <v>2</v>
      </c>
      <c r="B53" s="34" t="s">
        <v>46</v>
      </c>
      <c r="C53" s="35"/>
      <c r="D53" s="49"/>
      <c r="E53" s="49">
        <f t="shared" si="10"/>
        <v>0</v>
      </c>
      <c r="F53" s="49">
        <f t="shared" si="11"/>
        <v>0</v>
      </c>
      <c r="G53" s="49"/>
      <c r="H53" s="53">
        <f>D53/1.15*1*4.76%</f>
        <v>0</v>
      </c>
      <c r="I53" s="43" t="e">
        <f>+#REF!/#REF!</f>
        <v>#REF!</v>
      </c>
      <c r="J53" s="39">
        <v>3301126.0606060601</v>
      </c>
      <c r="K53" s="39"/>
      <c r="L53" s="40"/>
      <c r="M53" s="41"/>
    </row>
    <row r="54" spans="1:121" s="42" customFormat="1" ht="56.25" hidden="1">
      <c r="A54" s="33">
        <f t="shared" si="16"/>
        <v>3</v>
      </c>
      <c r="B54" s="34" t="s">
        <v>47</v>
      </c>
      <c r="C54" s="35"/>
      <c r="D54" s="49"/>
      <c r="E54" s="49">
        <f t="shared" si="10"/>
        <v>0</v>
      </c>
      <c r="F54" s="49">
        <f t="shared" si="11"/>
        <v>0</v>
      </c>
      <c r="G54" s="49"/>
      <c r="H54" s="53">
        <f>D54/1.15*1*4.76%</f>
        <v>0</v>
      </c>
      <c r="I54" s="43" t="e">
        <f>+#REF!/#REF!</f>
        <v>#REF!</v>
      </c>
      <c r="J54" s="39">
        <f>+J53/3</f>
        <v>1100375.3535353534</v>
      </c>
      <c r="K54" s="39"/>
      <c r="L54" s="40"/>
      <c r="M54" s="41"/>
    </row>
    <row r="55" spans="1:121" s="42" customFormat="1" ht="112.5" hidden="1">
      <c r="A55" s="33">
        <f t="shared" si="16"/>
        <v>4</v>
      </c>
      <c r="B55" s="34" t="s">
        <v>48</v>
      </c>
      <c r="C55" s="35"/>
      <c r="D55" s="44"/>
      <c r="E55" s="49">
        <f t="shared" si="10"/>
        <v>0</v>
      </c>
      <c r="F55" s="49">
        <f t="shared" si="11"/>
        <v>0</v>
      </c>
      <c r="G55" s="49"/>
      <c r="H55" s="53">
        <f>D55/1.15*1*4.76%</f>
        <v>0</v>
      </c>
      <c r="I55" s="43" t="e">
        <f>+#REF!/#REF!</f>
        <v>#REF!</v>
      </c>
      <c r="J55" s="39"/>
      <c r="K55" s="39"/>
      <c r="L55" s="40"/>
      <c r="M55" s="41"/>
    </row>
    <row r="56" spans="1:121" s="42" customFormat="1" ht="94.5" hidden="1" customHeight="1">
      <c r="A56" s="33">
        <v>9</v>
      </c>
      <c r="B56" s="34" t="s">
        <v>49</v>
      </c>
      <c r="C56" s="35" t="s">
        <v>27</v>
      </c>
      <c r="D56" s="44">
        <v>650000</v>
      </c>
      <c r="E56" s="49">
        <f t="shared" si="10"/>
        <v>565217.3913043479</v>
      </c>
      <c r="F56" s="49">
        <f t="shared" si="11"/>
        <v>2307.0097604259099</v>
      </c>
      <c r="G56" s="49">
        <f>+H56/1.15</f>
        <v>8656.1814744801541</v>
      </c>
      <c r="H56" s="49">
        <f>D56/1.15*1*4.76%*0.37</f>
        <v>9954.6086956521758</v>
      </c>
      <c r="I56" s="43">
        <f t="shared" ref="I56" si="17">+H56/D56</f>
        <v>1.5314782608695655E-2</v>
      </c>
      <c r="J56" s="51">
        <f t="shared" ref="J56" si="18">+H56/D56</f>
        <v>1.5314782608695655E-2</v>
      </c>
      <c r="K56" s="39"/>
      <c r="L56" s="40"/>
      <c r="M56" s="41"/>
    </row>
    <row r="57" spans="1:121" s="42" customFormat="1" ht="18.75" hidden="1">
      <c r="A57" s="56"/>
      <c r="B57" s="57"/>
      <c r="C57" s="58"/>
      <c r="D57" s="59"/>
      <c r="E57" s="59"/>
      <c r="F57" s="59"/>
      <c r="G57" s="59"/>
      <c r="H57" s="59"/>
      <c r="I57" s="60"/>
      <c r="J57" s="39"/>
      <c r="K57" s="39"/>
      <c r="L57" s="40"/>
      <c r="M57" s="41"/>
    </row>
    <row r="58" spans="1:121" s="12" customFormat="1" ht="16.5" hidden="1" customHeight="1">
      <c r="A58" s="61"/>
      <c r="B58" s="62" t="s">
        <v>50</v>
      </c>
      <c r="C58" s="63"/>
      <c r="D58" s="63"/>
      <c r="E58" s="63"/>
      <c r="F58" s="63"/>
      <c r="G58" s="63"/>
      <c r="H58" s="3"/>
      <c r="I58" s="3"/>
      <c r="J58" s="64"/>
      <c r="K58" s="64"/>
      <c r="L58" s="15"/>
      <c r="M58" s="3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</row>
    <row r="59" spans="1:121" ht="15.75">
      <c r="A59" s="3"/>
      <c r="B59" s="3"/>
      <c r="C59" s="3"/>
      <c r="D59" s="3"/>
      <c r="E59" s="3"/>
      <c r="F59" s="3"/>
      <c r="G59" s="3"/>
      <c r="H59" s="3"/>
      <c r="I59" s="3"/>
      <c r="J59" s="64"/>
      <c r="K59" s="64"/>
      <c r="L59" s="15"/>
      <c r="M59" s="3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</row>
    <row r="60" spans="1:121" s="65" customFormat="1" ht="34.5" customHeight="1">
      <c r="B60" s="75" t="s">
        <v>61</v>
      </c>
      <c r="C60" s="75"/>
      <c r="D60" s="75"/>
      <c r="H60" s="67" t="s">
        <v>64</v>
      </c>
    </row>
    <row r="61" spans="1:121" s="65" customFormat="1" ht="18.75">
      <c r="B61" s="66"/>
      <c r="C61" s="66"/>
      <c r="D61" s="67"/>
      <c r="I61" s="66"/>
    </row>
    <row r="62" spans="1:121" s="65" customFormat="1" ht="18.75">
      <c r="B62" s="66"/>
    </row>
    <row r="63" spans="1:121" s="65" customFormat="1" ht="18.75">
      <c r="B63" s="68" t="s">
        <v>51</v>
      </c>
    </row>
    <row r="64" spans="1:121" ht="15.75" hidden="1">
      <c r="A64" s="3"/>
      <c r="B64" s="3"/>
      <c r="C64" s="3"/>
      <c r="D64" s="3"/>
      <c r="E64" s="3"/>
      <c r="F64" s="3"/>
      <c r="G64" s="3"/>
      <c r="H64" s="3"/>
      <c r="I64" s="3"/>
      <c r="J64" s="64"/>
      <c r="K64" s="64"/>
      <c r="L64" s="15"/>
      <c r="M64" s="3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</row>
    <row r="65" spans="1:121" ht="15.75" hidden="1">
      <c r="A65" s="3"/>
      <c r="B65" s="3"/>
      <c r="C65" s="3"/>
      <c r="D65" s="3"/>
      <c r="E65" s="3"/>
      <c r="F65" s="3"/>
      <c r="G65" s="3"/>
      <c r="H65" s="3"/>
      <c r="I65" s="3"/>
      <c r="J65" s="64"/>
      <c r="K65" s="64"/>
      <c r="L65" s="15"/>
      <c r="M65" s="3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</row>
    <row r="66" spans="1:121" s="3" customFormat="1" ht="15.75" hidden="1">
      <c r="J66" s="64"/>
      <c r="K66" s="64"/>
      <c r="L66" s="15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</row>
    <row r="67" spans="1:121" s="3" customFormat="1" ht="15.75" hidden="1">
      <c r="J67" s="64"/>
      <c r="K67" s="64"/>
      <c r="L67" s="15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</row>
    <row r="68" spans="1:121" s="3" customFormat="1" ht="15.75" hidden="1">
      <c r="J68" s="64"/>
      <c r="K68" s="64"/>
      <c r="L68" s="15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</row>
    <row r="69" spans="1:121" s="3" customFormat="1" ht="15.75" hidden="1">
      <c r="J69" s="64"/>
      <c r="K69" s="64"/>
      <c r="L69" s="15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</row>
    <row r="70" spans="1:121" s="3" customFormat="1" ht="15.75" hidden="1">
      <c r="J70" s="64"/>
      <c r="K70" s="64"/>
      <c r="L70" s="15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</row>
    <row r="71" spans="1:121" s="3" customFormat="1" ht="15.75" hidden="1">
      <c r="J71" s="64"/>
      <c r="K71" s="64"/>
      <c r="L71" s="15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</row>
    <row r="72" spans="1:121" s="3" customFormat="1" ht="15.75" hidden="1">
      <c r="J72" s="64"/>
      <c r="K72" s="64"/>
      <c r="L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</row>
    <row r="73" spans="1:121" s="3" customFormat="1" ht="15.75" hidden="1">
      <c r="J73" s="64"/>
      <c r="K73" s="64"/>
      <c r="L73" s="15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</row>
    <row r="74" spans="1:121" s="3" customFormat="1" ht="15.75" hidden="1">
      <c r="J74" s="64"/>
      <c r="K74" s="64"/>
      <c r="L74" s="15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</row>
    <row r="75" spans="1:121" ht="15.75">
      <c r="G75" s="3"/>
      <c r="H75" s="3"/>
      <c r="I75" s="3"/>
      <c r="J75" s="64"/>
      <c r="K75" s="64"/>
      <c r="L75" s="15"/>
      <c r="M75" s="3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</row>
    <row r="77" spans="1:121">
      <c r="G77" s="69"/>
    </row>
  </sheetData>
  <autoFilter ref="A16:K58" xr:uid="{00000000-0009-0000-0000-000000000000}">
    <filterColumn colId="7">
      <customFilters>
        <customFilter operator="notEqual" val=" "/>
      </customFilters>
    </filterColumn>
  </autoFilter>
  <mergeCells count="19">
    <mergeCell ref="G52:H52"/>
    <mergeCell ref="G13:H15"/>
    <mergeCell ref="G16:H16"/>
    <mergeCell ref="A10:I10"/>
    <mergeCell ref="H6:I6"/>
    <mergeCell ref="B60:D60"/>
    <mergeCell ref="H3:I3"/>
    <mergeCell ref="H4:I4"/>
    <mergeCell ref="H5:I5"/>
    <mergeCell ref="H7:I7"/>
    <mergeCell ref="H8:I8"/>
    <mergeCell ref="A11:I11"/>
    <mergeCell ref="A13:A15"/>
    <mergeCell ref="B13:B15"/>
    <mergeCell ref="C13:C15"/>
    <mergeCell ref="D13:D15"/>
    <mergeCell ref="E13:E15"/>
    <mergeCell ref="F13:F15"/>
    <mergeCell ref="I13:I15"/>
  </mergeCells>
  <printOptions horizontalCentered="1"/>
  <pageMargins left="0" right="0" top="0" bottom="0" header="0" footer="0"/>
  <pageSetup paperSize="9" scale="65" fitToHeight="1000" orientation="portrait" r:id="rId1"/>
  <headerFooter differentFirst="1">
    <oddHeader xml:space="preserve">&amp;C&amp;P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расчёт (2)</vt:lpstr>
      <vt:lpstr>'расчёт (2)'!Заголовки_для_печати</vt:lpstr>
      <vt:lpstr>'расчёт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XTD</dc:creator>
  <cp:lastModifiedBy>RT</cp:lastModifiedBy>
  <cp:lastPrinted>2022-01-28T03:22:40Z</cp:lastPrinted>
  <dcterms:created xsi:type="dcterms:W3CDTF">2021-06-22T09:58:38Z</dcterms:created>
  <dcterms:modified xsi:type="dcterms:W3CDTF">2022-01-29T04:20:05Z</dcterms:modified>
</cp:coreProperties>
</file>