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84" yWindow="312" windowWidth="22644" windowHeight="8700" firstSheet="4" activeTab="14"/>
  </bookViews>
  <sheets>
    <sheet name="2-01_ЛРВ" sheetId="1" r:id="rId1"/>
    <sheet name="РЕСУРС" sheetId="2" r:id="rId2"/>
    <sheet name="деф.акт" sheetId="3" r:id="rId3"/>
    <sheet name="2-02_ЛРВ" sheetId="4" r:id="rId4"/>
    <sheet name="РЕСУРС (2)" sheetId="5" r:id="rId5"/>
    <sheet name="деф.акт (2)" sheetId="6" r:id="rId6"/>
    <sheet name="2-03" sheetId="7" r:id="rId7"/>
    <sheet name="МАТЕР" sheetId="8" r:id="rId8"/>
    <sheet name="ФИЗ.ОБ" sheetId="9" r:id="rId9"/>
    <sheet name="2-04_ЛРВ" sheetId="10" r:id="rId10"/>
    <sheet name="РЕСУРС (3)" sheetId="11" r:id="rId11"/>
    <sheet name="деф.акт (3)" sheetId="12" r:id="rId12"/>
    <sheet name="2-05" sheetId="16" r:id="rId13"/>
    <sheet name="матер (2)" sheetId="17" r:id="rId14"/>
    <sheet name="ФИЗ.ОБ (2)" sheetId="18" r:id="rId15"/>
  </sheets>
  <externalReferences>
    <externalReference r:id="rId16"/>
    <externalReference r:id="rId17"/>
    <externalReference r:id="rId18"/>
  </externalReferences>
  <definedNames>
    <definedName name="_xlnm.Print_Titles" localSheetId="0">'2-01_ЛРВ'!$14:$14</definedName>
    <definedName name="_xlnm.Print_Titles" localSheetId="3">'2-02_ЛРВ'!$14:$14</definedName>
    <definedName name="_xlnm.Print_Titles" localSheetId="6">'2-03'!$14:$14</definedName>
    <definedName name="_xlnm.Print_Titles" localSheetId="9">'2-04_ЛРВ'!$14:$14</definedName>
    <definedName name="_xlnm.Print_Titles" localSheetId="12">'2-05'!$14:$14</definedName>
    <definedName name="_xlnm.Print_Titles" localSheetId="7">МАТЕР!$11:$11</definedName>
    <definedName name="_xlnm.Print_Titles" localSheetId="13">'матер (2)'!$11:$11</definedName>
    <definedName name="_xlnm.Print_Titles" localSheetId="1">РЕСУРС!$11:$11</definedName>
    <definedName name="_xlnm.Print_Titles" localSheetId="4">'РЕСУРС (2)'!$11:$11</definedName>
    <definedName name="_xlnm.Print_Titles" localSheetId="10">'РЕСУРС (3)'!$11:$11</definedName>
    <definedName name="_xlnm.Print_Area" localSheetId="6">'2-03'!$A$1:$F$122</definedName>
    <definedName name="_xlnm.Print_Area" localSheetId="12">'2-05'!$A$1:$F$347</definedName>
  </definedNames>
  <calcPr calcId="125725"/>
</workbook>
</file>

<file path=xl/calcChain.xml><?xml version="1.0" encoding="utf-8"?>
<calcChain xmlns="http://schemas.openxmlformats.org/spreadsheetml/2006/main">
  <c r="C90" i="18"/>
  <c r="C53"/>
  <c r="C52"/>
  <c r="C51"/>
  <c r="C45"/>
  <c r="C44"/>
  <c r="C43"/>
  <c r="C42"/>
  <c r="C41"/>
  <c r="C46" s="1"/>
  <c r="C21"/>
  <c r="D110" i="17"/>
  <c r="D19"/>
  <c r="D17"/>
  <c r="C87" i="12" l="1"/>
  <c r="C86"/>
  <c r="C53"/>
  <c r="C52"/>
  <c r="C51"/>
  <c r="C46"/>
  <c r="C42"/>
  <c r="C41"/>
  <c r="C43" s="1"/>
  <c r="C45" s="1"/>
  <c r="D30"/>
  <c r="D31" s="1"/>
  <c r="C30"/>
  <c r="C31" s="1"/>
  <c r="C29"/>
  <c r="C26"/>
  <c r="C27" s="1"/>
  <c r="C25"/>
  <c r="C24"/>
  <c r="C21"/>
  <c r="C14"/>
  <c r="D18" i="11"/>
  <c r="D17"/>
  <c r="D19" s="1"/>
  <c r="C44" i="12" l="1"/>
  <c r="C33" i="9" l="1"/>
  <c r="D19" i="8"/>
  <c r="C84" i="6" l="1"/>
  <c r="C82"/>
  <c r="C81"/>
  <c r="C50"/>
  <c r="C49"/>
  <c r="C48"/>
  <c r="C44"/>
  <c r="C20"/>
  <c r="C38" s="1"/>
  <c r="C13"/>
  <c r="D19" i="5"/>
  <c r="C43" i="6" l="1"/>
  <c r="C39"/>
  <c r="C41"/>
  <c r="C40"/>
  <c r="C42" s="1"/>
  <c r="C52" i="3" l="1"/>
  <c r="C51"/>
  <c r="C50"/>
  <c r="C47"/>
  <c r="C46"/>
  <c r="C45"/>
  <c r="C41"/>
  <c r="C40"/>
  <c r="C43" s="1"/>
  <c r="C39"/>
  <c r="C37"/>
  <c r="C36"/>
  <c r="C35"/>
  <c r="C38" s="1"/>
  <c r="C20"/>
  <c r="C13"/>
  <c r="D17" i="2"/>
  <c r="D19" s="1"/>
  <c r="C42" i="3" l="1"/>
  <c r="C44" s="1"/>
</calcChain>
</file>

<file path=xl/sharedStrings.xml><?xml version="1.0" encoding="utf-8"?>
<sst xmlns="http://schemas.openxmlformats.org/spreadsheetml/2006/main" count="8600" uniqueCount="1424">
  <si>
    <t>Форма N 5</t>
  </si>
  <si>
    <t>РАЗРАБОТКА ПРОЕКТНО-СМЕТНОЙ ДОКУМЕНТАЦИИ (В ТОМ ЧИСЛЕ ЭЛЕКТРОННАЯ ВЕРСИЯ) НА КАПИТАЛЬНЫЙ РЕМОНТ (ПЕРЕКЛАДКА) И НА РЕМОНТНО-ВОССТАНОВИТЕЛЬНЫЕ РАБОТЫ ТЕПЛОВЫХ СЕТЕЙ ПО ОБЪЕКТАМ МИРАБАДСКОГО РАЙОНА - 15,4 КМ; ЧИЛАНЗАСКОГО РАЙОНА - 27,675 КМ; МИРЗО-УЛУГБЕКСКОГО РАЙОНА - 26,6 КМ; ЮНУС-АБАДСКОГО РАЙОНА - 28,152 КМ; СЕРГЕЛИЙСКОГО РАЙОНА - 10,847 КМ; ШАЙХАНТАХУРСКОГО РАЙОНА - 17,01 КМ; ЯККАСАРАЙСКОГО РАЙОНА - 13,534 КМ; АЛМАЗАРСКОГО РАЙОНА - 19,3 КМ; ЯШНАБАДСКОГО РАЙОНА - 17,744 КМ; УЧТЕПИНСКОГО РАЙОНА - 17,389 КМ; БЕКТЕМИРСКОГО РАЙОНА - 3,219 КМ; РАЙОН ЯНГИ ХАЁТ - 4,26 КМ; ВСЕГО 201,130 КМ ГУП "ТОШИССИККУВВАТИ"</t>
  </si>
  <si>
    <t>(наименование стройки)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</si>
  <si>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</t>
    </r>
  </si>
  <si>
    <t>2-01</t>
  </si>
  <si>
    <t>(локальная ресурсная смета)</t>
  </si>
  <si>
    <t xml:space="preserve">                   </t>
  </si>
  <si>
    <t xml:space="preserve">на </t>
  </si>
  <si>
    <t xml:space="preserve"> КАПИТАЛЬНЫЙ РЕМОНТ (ПЕРЕКЛАДКА) ТЕПЛЛОВЫХ СЕТЕЙ: КВАРТАЛ-23, ВВОД М-3-9 МЕЖДУ ТК-4 И ТК-13 (РУ-10)</t>
  </si>
  <si>
    <t>(наименование работ и затрат, наименование объекта)</t>
  </si>
  <si>
    <t>Основание:</t>
  </si>
  <si>
    <t>N п.п.</t>
  </si>
  <si>
    <t>Шифр номера нормативов и коды ресурсов</t>
  </si>
  <si>
    <t>Наименование работ и затрат</t>
  </si>
  <si>
    <t>Единица измерения</t>
  </si>
  <si>
    <t xml:space="preserve">Количество </t>
  </si>
  <si>
    <t>на. ед. измерения</t>
  </si>
  <si>
    <t>по проектным данным</t>
  </si>
  <si>
    <t>РАЗДЕЛ 1.ДОРОЖНЫЕ РАБОТЫ</t>
  </si>
  <si>
    <t>1</t>
  </si>
  <si>
    <t>Е2706-7-1</t>
  </si>
  <si>
    <t>НАРЕЗКА ШВОВ В БЕТОНЕ ЗАТВЕРДЕВШЕМ</t>
  </si>
  <si>
    <t>100М</t>
  </si>
  <si>
    <t>1.1</t>
  </si>
  <si>
    <t>ЗАТРАТЫ ТРУДА РАБОЧИХ-СТРОИТЕЛЕЙ</t>
  </si>
  <si>
    <t>ЧЕЛ.-Ч</t>
  </si>
  <si>
    <t>1.2</t>
  </si>
  <si>
    <t>112</t>
  </si>
  <si>
    <t>АВТОПОГРУЗЧИКИ 5 Т</t>
  </si>
  <si>
    <t>МАШ.-Ч</t>
  </si>
  <si>
    <t>1.3</t>
  </si>
  <si>
    <t>2499</t>
  </si>
  <si>
    <t>АВТОМОБИЛИ БОРТОВЫЕ ГРУЗОПОДЪЕМНОСТЬЮ ДО 5 Т</t>
  </si>
  <si>
    <t>1.4</t>
  </si>
  <si>
    <t>3064</t>
  </si>
  <si>
    <t>НАРЕЗЧИКИ ШВОВ В ЗАТВЕРДЕВШЕМ БЕТОНЕ</t>
  </si>
  <si>
    <t>2</t>
  </si>
  <si>
    <t>Е2703-8-3</t>
  </si>
  <si>
    <t>РАЗБОРКА ПОКРЫТИЙ И ОСНОВАНИЙ ЧЕРНЫХ ЩЕБЕНОЧНЫХ</t>
  </si>
  <si>
    <t>100М3</t>
  </si>
  <si>
    <t>2.1</t>
  </si>
  <si>
    <t>2.2</t>
  </si>
  <si>
    <t>1607</t>
  </si>
  <si>
    <t>РЫХЛИТЕЛИ ПРИЦЕПНЫЕ (БЕЗ ТРАКТОРА)</t>
  </si>
  <si>
    <t>3</t>
  </si>
  <si>
    <t>Е2703-8-4</t>
  </si>
  <si>
    <t>РАЗБОРКА ПОКРЫТИЙ И ОСНОВАНИЙ АСФАЛЬТОБЕТОННЫХ</t>
  </si>
  <si>
    <t>3.1</t>
  </si>
  <si>
    <t>3.2</t>
  </si>
  <si>
    <t>660</t>
  </si>
  <si>
    <t>КОМПРЕССОРЫ ПЕРЕДВИЖНЫЕ С ДВИГАТЕЛЕМ ВНУТРЕННЕГО СГОРАНИЯ ДАВЛЕНИЕМ ДО 686 КПА (7 АТМ.) 5 М3/МИН</t>
  </si>
  <si>
    <t>3.3</t>
  </si>
  <si>
    <t>1199</t>
  </si>
  <si>
    <t>МОЛОТКИ ПРИ РАБОТЕ ОТ ПЕРЕДВИЖНЫХ КОМПРЕССОРНЫХ СТАНЦИЙ ОТБОЙНЫЕ ПНЕВМАТИЧЕСКИЕ</t>
  </si>
  <si>
    <t>4</t>
  </si>
  <si>
    <t>Е311-052-01</t>
  </si>
  <si>
    <t>ПОГРУЗОЧНО-РАЗГРУЗОЧНЫЕ РАБОТЫ ПРИ АВТОМОБИЛЬНЫХ ПЕРЕВОЗКАХ. МУСОР СТРОИТЕЛЬНЫЙ С ПОГРУЗКОЙ ЭКСКАВАТОРАМИ ЕМКОСТЬЮ КОВША ДО 0,65М3: ПОГРУЗКА</t>
  </si>
  <si>
    <t>Т</t>
  </si>
  <si>
    <t>4.1</t>
  </si>
  <si>
    <t>2264</t>
  </si>
  <si>
    <t>ЭКСКАВАТОРЫ ОДНОКОВШОВЫЕ ДИЗЕЛЬНЫЕ НА ГУСЕНИЧНОМ ХОДУ ПРИ РАБОТЕ НА ДРУГИХ ВИДАХ СТРОИТЕЛЬСТВА (КРОМЕ ВОДОХОЗЯЙСТВЕННОГО) 0,65 М3</t>
  </si>
  <si>
    <t>5</t>
  </si>
  <si>
    <t>Е310-1020 ШНК4.04.06-14 Р.3.Т.7 К=0,41</t>
  </si>
  <si>
    <t>ПЕРЕВОЗКА ГРУЗОВ АВТОМОБИЛЕМ, РАССТОЯНИЕ ПЕРЕВОЗКИ 20 КМ, КЛАСС ГРУЗА 1 (МУСОР)</t>
  </si>
  <si>
    <t>5.1</t>
  </si>
  <si>
    <t>3457</t>
  </si>
  <si>
    <t>АВТОМОБИЛИ-САМОСВАЛЫ ГРУЗОПОДЪЕМНОСТЬЮ ДО 25 Т</t>
  </si>
  <si>
    <t>6</t>
  </si>
  <si>
    <t>Е2704-6-1</t>
  </si>
  <si>
    <t>УСТРОЙСТВО ОСНОВАНИЙ ТОЛЩИНОЙ 15 СМ ИЗ ЩЕБНЯ ФРАКЦИИ 40-70 ММ (ПРИ УКАТКЕ КАМЕННЫХ МАТЕРИАЛОВ С ПРЕДЕЛОМ ПРОЧНОСТИ НА СЖАТИЕ СВЫШЕ 68,6 (700) ДО 98,1 (1000) МПА (КГС/СМ2)) ОДНОСЛОЙНЫХ</t>
  </si>
  <si>
    <t>1000М2</t>
  </si>
  <si>
    <t>6.1</t>
  </si>
  <si>
    <t>6.2</t>
  </si>
  <si>
    <t>107</t>
  </si>
  <si>
    <t>АВТОГРЕЙДЕРЫ СРЕДНЕГО ТИПА 99 (135) КВТ (Л.С.)</t>
  </si>
  <si>
    <t>6.3</t>
  </si>
  <si>
    <t>6.4</t>
  </si>
  <si>
    <t>258</t>
  </si>
  <si>
    <t>БУЛЬДОЗЕРЫ ПРИ РАБОТЕ НА ДРУГИХ ВИДАХ СТРОИТЕЛЬСТВА 79 (108) КВТ (Л.С.)</t>
  </si>
  <si>
    <t>6.5</t>
  </si>
  <si>
    <t>621</t>
  </si>
  <si>
    <t>КАТКИ ДОРОЖНЫЕ САМОХОДНЫЕ ГЛАДКИЕ 8 Т</t>
  </si>
  <si>
    <t>6.6</t>
  </si>
  <si>
    <t>623</t>
  </si>
  <si>
    <t>КАТКИ ДОРОЖНЫЕ САМОХОДНЫЕ ГЛАДКИЕ 13 Т</t>
  </si>
  <si>
    <t>6.7</t>
  </si>
  <si>
    <t>1135</t>
  </si>
  <si>
    <t>МАШИНЫ ПОЛИВОМОЕЧНЫЕ 6000 Л</t>
  </si>
  <si>
    <t>6.8</t>
  </si>
  <si>
    <t>23074</t>
  </si>
  <si>
    <t>ЩЕБЕНЬ ИЗ ПРИРОДНОГО КАМНЯ ДЛЯ СТРОИТЕЛЬНЫХ РАБОТ МАРКА 800, ФРАКЦИЯ, ММ: 10-20</t>
  </si>
  <si>
    <t>М3</t>
  </si>
  <si>
    <t>6.9</t>
  </si>
  <si>
    <t>23076</t>
  </si>
  <si>
    <t>ЩЕБЕНЬ ИЗ ПРИРОДНОГО КАМНЯ ДЛЯ СТРОИТЕЛЬНЫХ РАБОТ МАРКА 800, ФРАКЦИЯ, ММ: 40-70</t>
  </si>
  <si>
    <t>7</t>
  </si>
  <si>
    <t>Е2713-010-02 ДОП. 9</t>
  </si>
  <si>
    <t>УСТРОЙСТВО ПОКРЫТИЯ ИЗ ГОРЯЧИХ ПОРИСТЫХ КРУПНОЗЕРНИСТЫХ АСФАЛЬТОБЕТОННЫХ СМЕСЕЙ АСФАЛЬТОУКЛАДЧИКАМИ ТИПА "VOGELE" ПРИ ШИРИНЕ УКЛАДКИ ДО 6 М И ТОЛЩИНОЙ СЛОЯ 4 СМ</t>
  </si>
  <si>
    <t>7.1</t>
  </si>
  <si>
    <t>7.2</t>
  </si>
  <si>
    <t>97</t>
  </si>
  <si>
    <t>АВТОМОБИЛИ-САМОСВАЛЫ ГРУЗОПОДЪЕМНОСТЬЮ ДО 30 Т</t>
  </si>
  <si>
    <t>7.3</t>
  </si>
  <si>
    <t>464</t>
  </si>
  <si>
    <t>ГУДРОНАТОРЫ РУЧНЫЕ</t>
  </si>
  <si>
    <t>7.4</t>
  </si>
  <si>
    <t>7.5</t>
  </si>
  <si>
    <t>2798</t>
  </si>
  <si>
    <t>РЕЗЧИКИ ШВОВ ДИСКОВЫЕ</t>
  </si>
  <si>
    <t>7.6</t>
  </si>
  <si>
    <t>3097</t>
  </si>
  <si>
    <t>УКЛАДЧИКИ АСФАЛЬТОБЕТОНА ТИПА "VOGELE" S-1600</t>
  </si>
  <si>
    <t>7.7</t>
  </si>
  <si>
    <t>3348</t>
  </si>
  <si>
    <t>КАТКИ САМОХОДНЫЕ ДОРОЖНЫЕ ВИБРАЦИОННЫЕ ТИПА "DYNAPAC", "HAMM", "BOMAG", 8 Т</t>
  </si>
  <si>
    <t>7.8</t>
  </si>
  <si>
    <t>3349</t>
  </si>
  <si>
    <t>КАТКИ САМОХОДНЫЕ ДОРОЖНЫЕ ВИБРАЦИОННЫЕ ТИПА "DYNAPAC", "HAMM", "BOMAG", 10 Т</t>
  </si>
  <si>
    <t>7.9</t>
  </si>
  <si>
    <t>3350</t>
  </si>
  <si>
    <t>КАТКИ САМОХОДНЫЕ ДОРОЖНЫЕ ВИБРАЦИОННЫЕ ТИПА "DYNAPAC", "HAMM", "BOMAG", 13 Т</t>
  </si>
  <si>
    <t>7.10</t>
  </si>
  <si>
    <t>6131</t>
  </si>
  <si>
    <t>АСФАЛЬТОБЕТОННАЯ СМЕСЬ ПОРИСТАЯ КРУПНОЗЕРНИСТАЯ</t>
  </si>
  <si>
    <t>7.11</t>
  </si>
  <si>
    <t>30135</t>
  </si>
  <si>
    <t>БИТУМ</t>
  </si>
  <si>
    <t>8</t>
  </si>
  <si>
    <t>Е2713-011-02 ДОП. 9 К=4</t>
  </si>
  <si>
    <t>ПРИ ИЗМЕНЕНИИ ТОЛЩИНЫ ПОКРЫТИЯ НА 0,5 СМ ДОБАВЛЯТЬ К НОРМЕ 27-13-010-02 (ДОБАВИТЬ 2 СМ)</t>
  </si>
  <si>
    <t>8.1</t>
  </si>
  <si>
    <t>8.2</t>
  </si>
  <si>
    <t>8.3</t>
  </si>
  <si>
    <t>8.4</t>
  </si>
  <si>
    <t>8.5</t>
  </si>
  <si>
    <t>8.6</t>
  </si>
  <si>
    <t>8.7</t>
  </si>
  <si>
    <t>9</t>
  </si>
  <si>
    <t>Е2713-010-01 ДОП. 9</t>
  </si>
  <si>
    <t>УСТРОЙСТВО ПОКРЫТИЯ ИЗ ГОРЯЧИХ ПЛОТНЫХ МЕЛКОЗЕРНИСТЫХ АСФАЛЬТОБЕТОННЫХ СМЕСЕЙ АСФАЛЬТОУКЛАДЧИКАМИ ТИПА "VOGELE" ПРИ ШИРИНЕ УКЛАДКИ ДО 6 М И ТОЛЩИНОЙ СЛОЯ 4 СМ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</si>
  <si>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</si>
  <si>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</si>
  <si>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</si>
  <si>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</si>
  <si>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</si>
  <si>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</si>
  <si>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</si>
  <si>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</si>
  <si>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</si>
  <si>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</si>
  <si>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6076</t>
  </si>
  <si>
    <t>АСФАЛЬТОБЕТОННАЯ СМЕСЬ ПЛОТНАЯ МЕЛКОЗЕРНИСТАЯ</t>
  </si>
  <si>
    <t>9.11</t>
  </si>
  <si>
    <t>10</t>
  </si>
  <si>
    <t>Е310-1030 ШНК4.04.06-14 Р.3.Т.7 К=0,41</t>
  </si>
  <si>
    <t>ПЕРЕВОЗКА ГРУЗОВ АВТОМОБИЛЕМ, РАССТОЯНИЕ ПЕРЕВОЗКИ 30 КМ, КЛАСС ГРУЗА 1 (ЩЕБЕНЬ)</t>
  </si>
  <si>
    <t>10.1</t>
  </si>
  <si>
    <t>11</t>
  </si>
  <si>
    <t>ПЕРЕВОЗКА ГРУЗОВ АВТОМОБИЛЕМ, РАССТОЯНИЕ ПЕРЕВОЗКИ 30 КМ, КЛАСС ГРУЗА 1 (АСФАЛЬТОБЕТОН)</t>
  </si>
  <si>
    <t>11.1</t>
  </si>
  <si>
    <t>РАЗДЕЛ 2.СОПУТСТВУЮЩИЕ РАБОТЫ</t>
  </si>
  <si>
    <t>12</t>
  </si>
  <si>
    <t>Е2206-11-1</t>
  </si>
  <si>
    <t>ПОДВЕШИВАНИЕ ПОДЗЕМНЫХ КОММУНИКАЦИЙ ПРИ ПЕРЕСЕЧЕНИИ ИХ ТРАССОЙ ТРУБОПРОВОДА, ПЛОЩАДЬ СЕЧЕНИЯ КОРОБОВ ДО 0,1 М2</t>
  </si>
  <si>
    <t>М</t>
  </si>
  <si>
    <t>12.1</t>
  </si>
  <si>
    <t>12.2</t>
  </si>
  <si>
    <t>847</t>
  </si>
  <si>
    <t>КРАНЫ-ТРУБОУКЛАДЧИКИ ДЛЯ ТРУБ ДИАМЕТРОМ (ГРУЗОПОДЪЕМНОСТЬЮ) ДО 700 ММ (12,5 Т)</t>
  </si>
  <si>
    <t>12.3</t>
  </si>
  <si>
    <t>12.4</t>
  </si>
  <si>
    <t>30407</t>
  </si>
  <si>
    <t>ГВОЗДИ СТРОИТЕЛЬНЫЕ</t>
  </si>
  <si>
    <t>12.5</t>
  </si>
  <si>
    <t>36008</t>
  </si>
  <si>
    <t>ЛЕСОМАТЕРИАЛЫ КРУГЛЫЕ ХВОЙНЫХ ПОРОД ДЛЯ СТРОИТЕЛЬСТВА ДИАМЕТРОМ 14-24 СМ, ДЛИНОЙ 3-6,5 М</t>
  </si>
  <si>
    <t>12.6</t>
  </si>
  <si>
    <t>36053</t>
  </si>
  <si>
    <t>ДОСКИ ОБРЕЗНЫЕ ХВОЙНЫХ ПОРОД ДЛИНОЙ 4-6,5 М, ШИРИНОЙ 75-150 ММ, ТОЛЩИНОЙ 25 ММ, III СОРТА</t>
  </si>
  <si>
    <t>12.7</t>
  </si>
  <si>
    <t>44050</t>
  </si>
  <si>
    <t>БРУСКИ ОБРЕЗНЫЕ ХВОЙНЫХ ПОРОД ДЛИНОЙ 2-6,5 М, ТОЛЩИНОЙ 40-60 ММ, 2 СОРТА</t>
  </si>
  <si>
    <t>13</t>
  </si>
  <si>
    <t>С205-201</t>
  </si>
  <si>
    <t>ВОДООТКАЧКА</t>
  </si>
  <si>
    <t>МАШ.ЧАС</t>
  </si>
  <si>
    <t>РАЗДЕЛ 3.РАЗРАБОТКА ГРУНТА</t>
  </si>
  <si>
    <t>14</t>
  </si>
  <si>
    <t>Е102-58-2 ТЧ П.3.189 КЗТР=1,15</t>
  </si>
  <si>
    <t>КОПАНИЕ ЯМ ВРУЧНУЮ БЕЗ КРЕПЛЕНИЙ ДЛЯ СТОЕК И СТОЛБОВ БЕЗ ОТКОСОВ ГЛУБИНОЙ ДО 0,7 М ГРУППА ГРУНТОВ 2. РАССТОЯНИЕ ДО 1 М ОТ КАБЕЛЕЙ, ПРОЛОЖЕННЫХ В ТРУБОПРОВОДАХ ИЛИ КОРОБАХ, А ТАКЖЕ ОТ ВОДОПРОВОДНЫХ И КАНАЛИЗАЦИОННЫХ ТРУБ, ПРИМЕНЕН КОЭФФИЦИЕНТ К НОРМАМ ЗАТРАТ ТРУДА-1,15 (ШУРФОВКА)</t>
  </si>
  <si>
    <t>14.1</t>
  </si>
  <si>
    <t>15</t>
  </si>
  <si>
    <t>Е101-13-2</t>
  </si>
  <si>
    <t>РАЗРАБОТКА ГРУНТА С ПОГРУЗКОЙ НА АВТОМОБИЛИ-САМОСВАЛЫ ЭКСКАВАТОРАМИ С КОВШОМ ВМЕСТИМОСТЬЮ 1 (1-1,2) М3, ГРУППА ГРУНТОВ 2</t>
  </si>
  <si>
    <t>1000М3</t>
  </si>
  <si>
    <t>15.1</t>
  </si>
  <si>
    <t>15.2</t>
  </si>
  <si>
    <t>2265</t>
  </si>
  <si>
    <t>ЭКСКАВАТОРЫ ОДНОКОВШОВЫЕ ДИЗЕЛЬНЫЕ НА ГУСЕНИЧНОМ ХОДУ ПРИ РАБОТЕ НА ДРУГИХ ВИДАХ СТРОИТЕЛЬСТВА (КРОМЕ ВОДОХОЗЯЙСТВЕННОГО) 1 М3</t>
  </si>
  <si>
    <t>16</t>
  </si>
  <si>
    <t>Е102-57-2 ТЧ П.3.187 КЗТР=1,2</t>
  </si>
  <si>
    <t>ДОРАБОТКА ВРУЧНУЮ, ЗАЧИСТКА ДНА И СТЕНОК С ВЫКИДКОЙ ГРУНТА В КОТЛОВАНАХ И ТРАНШЕЯХ, РАЗРАБОТАННЫХ МЕХАНИЗИРОВАННЫМ СПОСОБОМ, ПРИМЕНЕН КОЭФФИЦИЕНТ К НОРМАМ ЗАТРАТ ТРУДА - 1,2</t>
  </si>
  <si>
    <t>16.1</t>
  </si>
  <si>
    <t>17</t>
  </si>
  <si>
    <t>Е311-048-01</t>
  </si>
  <si>
    <t>ПОГРУЗОЧНО-РАЗГРУЗОЧНЫЕ РАБОТЫ ПРИ АВТОМОБИЛЬНЫХ ПЕРЕВОЗКАХ. ГРУНТ РАСТИТЕЛЬНОГО СЛОЯ (ЗЕМЛЯ, ПЕРЕГНОЙ): ПОГРУЗКА</t>
  </si>
  <si>
    <t>17.1</t>
  </si>
  <si>
    <t>18</t>
  </si>
  <si>
    <t>ПЕРЕВОЗКА ГРУЗОВ АВТОМОБИЛЕМ, РАССТОЯНИЕ ПЕРЕВОЗКИ 20 КМ, КЛАСС ГРУЗА 1</t>
  </si>
  <si>
    <t>18.1</t>
  </si>
  <si>
    <t>19</t>
  </si>
  <si>
    <t>С140-12303</t>
  </si>
  <si>
    <t>ГРАВИЙНО-ПЕСЧАНАЯ СМЕСЬ (НЕУПЛОТНЕННАЯ)</t>
  </si>
  <si>
    <t>20</t>
  </si>
  <si>
    <t>ПЕРЕВОЗКА ГРУЗОВ АВТОМОБИЛЕМ, РАССТОЯНИЕ ПЕРЕВОЗКИ 30 КМ, КЛАСС ГРУЗА 1(ГПС)</t>
  </si>
  <si>
    <t>20.1</t>
  </si>
  <si>
    <t>21</t>
  </si>
  <si>
    <t>Е101-33-6</t>
  </si>
  <si>
    <t>ЗАСЫПКА ТРАНШЕЙ И КОТЛОВАНОВ С ПЕРЕМЕЩЕНИЕМ ГРУНТА ДО 5 М БУЛЬДОЗЕРАМИ МОЩНОСТЬЮ 79 (108) КВТ (Л.С.), 3 ГРУППА ГРУНТОВ</t>
  </si>
  <si>
    <t>21.1</t>
  </si>
  <si>
    <t>22</t>
  </si>
  <si>
    <t>Е102-61-3</t>
  </si>
  <si>
    <t>ЗАСЫПКА ВРУЧНУЮ ТРАНШЕЙ, ПАЗУХ КОТЛОВАНОВ И ЯМ, ГРУППА ГРУНТОВ 3</t>
  </si>
  <si>
    <t>22.1</t>
  </si>
  <si>
    <t>23</t>
  </si>
  <si>
    <t>Е0102-005-02</t>
  </si>
  <si>
    <t>УПЛОТНЕНИЕ ГРУНТА ПНЕВМАТИЧЕСКИМИ ТРАМБОВКАМИ, ГРУППА ГРУНТОВ 3, 4</t>
  </si>
  <si>
    <t>23.1</t>
  </si>
  <si>
    <t>23.2</t>
  </si>
  <si>
    <t>23.3</t>
  </si>
  <si>
    <t>1866</t>
  </si>
  <si>
    <t>ТРАМБОВКИ ПНЕВМАТИЧЕСКИЕ</t>
  </si>
  <si>
    <t>24</t>
  </si>
  <si>
    <t>Е102-6-1</t>
  </si>
  <si>
    <t>ПОЛИВ ВОДОЙ УПЛОТНЯЕМОГО ГРУНТА НАСЫПЕЙ</t>
  </si>
  <si>
    <t>24.1</t>
  </si>
  <si>
    <t>24.2</t>
  </si>
  <si>
    <t>25</t>
  </si>
  <si>
    <t>Е101-36-2</t>
  </si>
  <si>
    <t>ПЛАНИРОВКА ПЛОЩАДЕЙ БУЛЬДОЗЕРАМИ МОЩНОСТЬЮ 79 (108) КВТ (Л.С.)</t>
  </si>
  <si>
    <t>25.1</t>
  </si>
  <si>
    <t>26</t>
  </si>
  <si>
    <t>Е0102-027-06</t>
  </si>
  <si>
    <t>ПЛАНИРОВКА ПЛОЩАДЕЙ РУЧНЫМ СПОСОБОМ, ГРУППА ГРУНТОВ 3</t>
  </si>
  <si>
    <t>26.1</t>
  </si>
  <si>
    <t>РАЗДЕЛ 4.ЭЛЕМЕНТЫ ТРАССЫ</t>
  </si>
  <si>
    <t>27</t>
  </si>
  <si>
    <t>Е66-47-1</t>
  </si>
  <si>
    <t>РАЗБОРКА СБОРНЫХ ЖЕЛЕЗОБЕТОННЫХ КОНСТРУКЦИЙ КАНАЛОВ ПЕРЕКРЫВАЕМЫХ: ПЛИТАМИ</t>
  </si>
  <si>
    <t>27.1</t>
  </si>
  <si>
    <t>27.2</t>
  </si>
  <si>
    <t>762</t>
  </si>
  <si>
    <t>КРАНЫ НА АВТОМОБИЛЬНОМ ХОДУ ПРИ РАБОТЕ НА ДРУГИХ ВИДАХ СТРОИТЕЛЬСТВА 10 Т</t>
  </si>
  <si>
    <t>28</t>
  </si>
  <si>
    <t>Е66-12-5</t>
  </si>
  <si>
    <t>ОЧИСТКА НЕПРОХОДНЫХ КАНАЛОВ ОТ: МОКРОГО ИЛА И ГРЯЗИ ПРИ СНЯТЫХ ТРУБАХ, ГЛУБИНА ОЧИСТКИ ДО 2 М</t>
  </si>
  <si>
    <t>28.1</t>
  </si>
  <si>
    <t>29</t>
  </si>
  <si>
    <t>Е311-050-01</t>
  </si>
  <si>
    <t>ПОГРУЗОЧНО-РАЗГРУЗОЧНЫЕ РАБОТЫ ПРИ АВТОМОБИЛЬНЫХ ПЕРЕВОЗКАХ. МУСОР СТРОИТЕЛЬНЫЙ С ПОГРУЗКОЙ ВРУЧНУЮ: ПОГРУЗКА</t>
  </si>
  <si>
    <t>29.1</t>
  </si>
  <si>
    <t>29.2</t>
  </si>
  <si>
    <t>30</t>
  </si>
  <si>
    <t>30.1</t>
  </si>
  <si>
    <t>31</t>
  </si>
  <si>
    <t>Е0706-1-1</t>
  </si>
  <si>
    <t>УСТРОЙСТВО НЕПРОХОДНЫХ КАНАЛОВ ОДНОЯЧЕЙКОВЫХ ПЕРЕКРЫВАЕМЫХ ИЛИ ОПИРАЮЩИХСЯ НА ПЛИТУ</t>
  </si>
  <si>
    <t>31.1</t>
  </si>
  <si>
    <t>31.2</t>
  </si>
  <si>
    <t>31.3</t>
  </si>
  <si>
    <t>913</t>
  </si>
  <si>
    <t>КОТЛЫ БИТУМНЫЕ ПЕРЕДВИЖНЫЕ 400 Л</t>
  </si>
  <si>
    <t>31.4</t>
  </si>
  <si>
    <t>31.5</t>
  </si>
  <si>
    <t>30105</t>
  </si>
  <si>
    <t>БИТУМЫ НЕФТЯНЫЕ СТРОИТЕЛЬНЫЕ КРОВЕЛЬНЫЕ, МАРКИ БНК-90/30</t>
  </si>
  <si>
    <t>31.6</t>
  </si>
  <si>
    <t>31.7</t>
  </si>
  <si>
    <t>34006</t>
  </si>
  <si>
    <t>ТОПЛИВО ДИЗЕЛЬНОЕ</t>
  </si>
  <si>
    <t>31.8</t>
  </si>
  <si>
    <t>36057</t>
  </si>
  <si>
    <t>ПИЛОМАТЕРИАЛЫ ХВОЙНЫХ ПОРОД ДОСКИ ОБРЕЗНЫЕ ДЛИНОЙ 4-6,5 М, ШИРИНОЙ 75-150 ММ, ТОЛЩИНОЙ 32-40 ММ III СОРТА</t>
  </si>
  <si>
    <t>32</t>
  </si>
  <si>
    <t>403-345</t>
  </si>
  <si>
    <t>ПЛИТЫ П11-8</t>
  </si>
  <si>
    <t>ШТ</t>
  </si>
  <si>
    <t>33</t>
  </si>
  <si>
    <t>403-57</t>
  </si>
  <si>
    <t>ЛОТКИ Л11-8</t>
  </si>
  <si>
    <t>34</t>
  </si>
  <si>
    <t>Е66-5-1</t>
  </si>
  <si>
    <t>ВОССТАНОВЛЕНИЕ БЕТОННЫХ СТЕН КАНАЛОВ ПОСЛЕ РЕМОНТНЫХ РАБОТ</t>
  </si>
  <si>
    <t>34.1</t>
  </si>
  <si>
    <t>34.2</t>
  </si>
  <si>
    <t>34.3</t>
  </si>
  <si>
    <t>2509</t>
  </si>
  <si>
    <t>34.4</t>
  </si>
  <si>
    <t>6312</t>
  </si>
  <si>
    <t>БЕТОН ТЯЖЕЛЫЙ КЛАССА В7,5 /М-100/ ФРАКЦИИ 5-20 ММ</t>
  </si>
  <si>
    <t>34.5</t>
  </si>
  <si>
    <t>34.6</t>
  </si>
  <si>
    <t>32543</t>
  </si>
  <si>
    <t>ПРОВОЛОКА СВЕТЛАЯ ДИАМЕТРОМ 1,1 ММ</t>
  </si>
  <si>
    <t>34.7</t>
  </si>
  <si>
    <t>36117</t>
  </si>
  <si>
    <t>ПИЛОМАТЕРИАЛЫ ХВОЙНЫХ ПОРОД ДОСКИ ОБРЕЗНЫЕ ДЛИНОЙ 2-3,75 М, ШИРИНОЙ 75-150 ММ, ТОЛЩИНОЙ 32-40 ММ III СОРТА</t>
  </si>
  <si>
    <t>34.8</t>
  </si>
  <si>
    <t>51616</t>
  </si>
  <si>
    <t>ЩИТЫ ОПАЛУБКИ</t>
  </si>
  <si>
    <t>М2</t>
  </si>
  <si>
    <t>35</t>
  </si>
  <si>
    <t>Е66-4-1 ДОП. 7</t>
  </si>
  <si>
    <t>СМЕНА ЖЕЛЕЗОБЕТОННЫХ ПОДУШЕК НА ДНЕ КАНАЛОВ ПОД ТРУБОПРОВОДЫ</t>
  </si>
  <si>
    <t>35.1</t>
  </si>
  <si>
    <t>35.2</t>
  </si>
  <si>
    <t>35.3</t>
  </si>
  <si>
    <t>35.4</t>
  </si>
  <si>
    <t>12181</t>
  </si>
  <si>
    <t>РАСТВОР ЦЕМЕНТНО-ПЕСЧАНЫЙ М-100</t>
  </si>
  <si>
    <t>36</t>
  </si>
  <si>
    <t>403-274</t>
  </si>
  <si>
    <t>ОПОРНАЯ ПОДУШКА ОП-2</t>
  </si>
  <si>
    <t>37</t>
  </si>
  <si>
    <t>СМАТЕРИАЛ</t>
  </si>
  <si>
    <t>ПРОКЛАДКИ ДИЭЛЕКТРИЧЕСКИЕ (ПАРОНИТ)</t>
  </si>
  <si>
    <t>КГ</t>
  </si>
  <si>
    <t>38</t>
  </si>
  <si>
    <t>38.1</t>
  </si>
  <si>
    <t>РАЗДЕЛ 5.ТРУБОПРОВОДЫ И АРМАТУРА</t>
  </si>
  <si>
    <t>39</t>
  </si>
  <si>
    <t>Е66-16-4</t>
  </si>
  <si>
    <t>ДЕМОНТАЖ ТРУБОПРОВОДОВ В НЕПРОХОДНЫХ КАНАЛАХ КРАНОМ, ДИАМЕТРОМ ТРУБ ДО: 150 ММ</t>
  </si>
  <si>
    <t>39.1</t>
  </si>
  <si>
    <t>39.2</t>
  </si>
  <si>
    <t>39.3</t>
  </si>
  <si>
    <t>39.4</t>
  </si>
  <si>
    <t>2577</t>
  </si>
  <si>
    <t>АППАРАТЫ ДЛЯ ГАЗОВОЙ СВАРКИ И РЕЗКИ</t>
  </si>
  <si>
    <t>39.5</t>
  </si>
  <si>
    <t>34241</t>
  </si>
  <si>
    <t>КИСЛОРОД ТЕХНИЧЕСКИЙ ГАЗООБРАЗНЫЙ</t>
  </si>
  <si>
    <t>39.6</t>
  </si>
  <si>
    <t>34340</t>
  </si>
  <si>
    <t>ПРОПАН-БУТАН, СМЕСЬ ТЕХНИЧЕСКАЯ</t>
  </si>
  <si>
    <t>40</t>
  </si>
  <si>
    <t>Е66-049-04 ДОП. 8</t>
  </si>
  <si>
    <t>ДЕМОНТАЖ ТРУБОПРОВОДОВ ИЗ СТАЛЬНЫХ ТРУБ, ДИАМЕТРОМ ТРУБ ДО: 150 ММ (ТРАНЗИТ)</t>
  </si>
  <si>
    <t>40.1</t>
  </si>
  <si>
    <t>40.2</t>
  </si>
  <si>
    <t>40.3</t>
  </si>
  <si>
    <t>40.4</t>
  </si>
  <si>
    <t>40.5</t>
  </si>
  <si>
    <t>40.6</t>
  </si>
  <si>
    <t>41</t>
  </si>
  <si>
    <t>ДЕМОНТАЖ ТРУБОПРОВОДОВ ИЗ СТАЛЬНЫХ ТРУБ, ДИАМЕТРОМ ТРУБ ДО: 150 ММ (В КАМЕРАХ)</t>
  </si>
  <si>
    <t>41.1</t>
  </si>
  <si>
    <t>41.2</t>
  </si>
  <si>
    <t>41.3</t>
  </si>
  <si>
    <t>41.4</t>
  </si>
  <si>
    <t>41.5</t>
  </si>
  <si>
    <t>41.6</t>
  </si>
  <si>
    <t>42</t>
  </si>
  <si>
    <t>42.1</t>
  </si>
  <si>
    <t>43</t>
  </si>
  <si>
    <t>Е2401-2-6</t>
  </si>
  <si>
    <t>ПРОКЛАДКА В НЕПРОХОДНОМ КАНАЛЕ СТАЛЬНЫХ ТРУБОПРОВОДОВ Д=150 ММ ПРИ УСЛОВНОМ ДАВЛЕНИИ 1,6 МПА И ТЕМПЕРАТУРЕ 150 ГР.С</t>
  </si>
  <si>
    <t>КМ</t>
  </si>
  <si>
    <t>43.1</t>
  </si>
  <si>
    <t>43.2</t>
  </si>
  <si>
    <t>128</t>
  </si>
  <si>
    <t>АГРЕГАТЫ СВАРОЧНЫЕ ПЕРЕДВИЖНЫЕ С НОМИНАЛЬНЫМ СВАРОЧНЫМ ТОКОМ 250-400 А С ДИЗЕЛЬНЫМ ДВИГАТЕЛЕМ</t>
  </si>
  <si>
    <t>43.3</t>
  </si>
  <si>
    <t>43.4</t>
  </si>
  <si>
    <t>43.5</t>
  </si>
  <si>
    <t>846</t>
  </si>
  <si>
    <t>КРАНЫ-ТРУБОУКЛАДЧИКИ ДЛЯ ТРУБ ДИАМЕТРОМ (ГРУЗОПОДЪЕМНОСТЬЮ) ДО 400 ММ (6,3 Т)</t>
  </si>
  <si>
    <t>43.6</t>
  </si>
  <si>
    <t>1147</t>
  </si>
  <si>
    <t>МАШИНЫ ШЛИФОВАЛЬНЫЕ ЭЛЕКТРИЧЕСКИЕ</t>
  </si>
  <si>
    <t>43.7</t>
  </si>
  <si>
    <t>1684</t>
  </si>
  <si>
    <t>АГРЕГАТЫ НАПОЛНИТЕЛЬНО-ОПРЕССОВОЧНЫЕ ДО 70 М3/Ч</t>
  </si>
  <si>
    <t>43.8</t>
  </si>
  <si>
    <t>2349</t>
  </si>
  <si>
    <t>ЭЛЕКТРОСТАНЦИИ ПЕРЕДВИЖНЫЕ 4 КВТ</t>
  </si>
  <si>
    <t>43.9</t>
  </si>
  <si>
    <t>43.10</t>
  </si>
  <si>
    <t>35310</t>
  </si>
  <si>
    <t>ЭЛЕКТРОДЫ ДИАМЕТРОМ 4 ММ Э42</t>
  </si>
  <si>
    <t>43.11</t>
  </si>
  <si>
    <t>44897</t>
  </si>
  <si>
    <t>ШЛИФКРУГИ</t>
  </si>
  <si>
    <t>44</t>
  </si>
  <si>
    <t>Е2401-3-6</t>
  </si>
  <si>
    <t>ПРОКЛАДКА В ПРОХОДНОМ КАНАЛЕ СТАЛЬНЫХ ТРУБОПРОВОДОВ Д=150 ММ ПРИ УСЛОВНОМ ДАВЛЕНИИ 1,6 МПА И ТЕМПЕРАТУРЕ 150 ГР.С (ТРАНЗИТНЫЕ ТРУБЫ)</t>
  </si>
  <si>
    <t>44.1</t>
  </si>
  <si>
    <t>44.2</t>
  </si>
  <si>
    <t>44.3</t>
  </si>
  <si>
    <t>44.4</t>
  </si>
  <si>
    <t>44.5</t>
  </si>
  <si>
    <t>44.6</t>
  </si>
  <si>
    <t>44.7</t>
  </si>
  <si>
    <t>44.8</t>
  </si>
  <si>
    <t>44.9</t>
  </si>
  <si>
    <t>44.10</t>
  </si>
  <si>
    <t>44.11</t>
  </si>
  <si>
    <t>45</t>
  </si>
  <si>
    <t>ПРОКЛАДКА В ПРОХОДНОМ КАНАЛЕ СТАЛЬНЫХ ТРУБОПРОВОДОВ Д=150 ММ ПРИ УСЛОВНОМ ДАВЛЕНИИ 1,6 МПА И ТЕМПЕРАТУРЕ 150 ГР.С (ТРУБЫ В КАМЕРАХ)</t>
  </si>
  <si>
    <t>45.1</t>
  </si>
  <si>
    <t>45.2</t>
  </si>
  <si>
    <t>45.3</t>
  </si>
  <si>
    <t>45.4</t>
  </si>
  <si>
    <t>45.5</t>
  </si>
  <si>
    <t>45.6</t>
  </si>
  <si>
    <t>45.7</t>
  </si>
  <si>
    <t>45.8</t>
  </si>
  <si>
    <t>45.9</t>
  </si>
  <si>
    <t>45.10</t>
  </si>
  <si>
    <t>45.11</t>
  </si>
  <si>
    <t>46</t>
  </si>
  <si>
    <t>ТРУБЫ СТАЛЬНЫЕ ЭЛЕКТРОСВАРНЫЕ ПРЯМОШОВНЫЕ С ТЕРМОУСИЛЕНИЕМ СВАРНОГО ШВА СТ. 3 ДН. 159Х4,5 ММ (ВЕС 1 ПМ - 17,15 КГ)</t>
  </si>
  <si>
    <t>47</t>
  </si>
  <si>
    <t>ОПОРЫ СКОЛЬЗЯЩИЕ Д=159 ММ</t>
  </si>
  <si>
    <t>48</t>
  </si>
  <si>
    <t>Е2401-28-6</t>
  </si>
  <si>
    <t>УСТАНОВКА П-ОБРАЗНЫХ КОМПЕНСАТОРОВ ИЗ ТРУБ Д=150 ММ</t>
  </si>
  <si>
    <t>48.1</t>
  </si>
  <si>
    <t>48.2</t>
  </si>
  <si>
    <t>48.3</t>
  </si>
  <si>
    <t>48.4</t>
  </si>
  <si>
    <t>48.5</t>
  </si>
  <si>
    <t>48.6</t>
  </si>
  <si>
    <t>48.7</t>
  </si>
  <si>
    <t>48.8</t>
  </si>
  <si>
    <t>48.9</t>
  </si>
  <si>
    <t>48.10</t>
  </si>
  <si>
    <t>34350</t>
  </si>
  <si>
    <t>АЦЕТИЛЕН ГАЗООБРАЗНЫЙ ТЕХНИЧЕСКИЙ</t>
  </si>
  <si>
    <t>48.11</t>
  </si>
  <si>
    <t>48.12</t>
  </si>
  <si>
    <t>49</t>
  </si>
  <si>
    <t>Е2401-32-1</t>
  </si>
  <si>
    <t>УСТАНОВКА ЗАДВИЖЕК ИЛИ КЛАПАНОВ СТАЛЬНЫХ Д=50 ММ ДЛЯ ГОРЯЧЕЙ ВОДЫ И ПАРА</t>
  </si>
  <si>
    <t>49.1</t>
  </si>
  <si>
    <t>49.2</t>
  </si>
  <si>
    <t>49.3</t>
  </si>
  <si>
    <t>49.4</t>
  </si>
  <si>
    <t>49.5</t>
  </si>
  <si>
    <t>49.6</t>
  </si>
  <si>
    <t>49.7</t>
  </si>
  <si>
    <t>49.8</t>
  </si>
  <si>
    <t>49.9</t>
  </si>
  <si>
    <t>49.10</t>
  </si>
  <si>
    <t>49.11</t>
  </si>
  <si>
    <t>49.12</t>
  </si>
  <si>
    <t>49.13</t>
  </si>
  <si>
    <t>54301</t>
  </si>
  <si>
    <t>ЗАДВИЖКА СТАЛЬНАЯ ФЛАНЦЕВАЯ 30С41НЖ РУ-16 ДИАМЕТРОМ 50 ММ</t>
  </si>
  <si>
    <t>50</t>
  </si>
  <si>
    <t>Е2401-32-3</t>
  </si>
  <si>
    <t>УСТАНОВКА ЗАДВИЖЕК ИЛИ КЛАПАНОВ СТАЛЬНЫХ Д=100 ММ ДЛЯ ГОРЯЧЕЙ ВОДЫ И ПАРА</t>
  </si>
  <si>
    <t>50.1</t>
  </si>
  <si>
    <t>50.2</t>
  </si>
  <si>
    <t>50.3</t>
  </si>
  <si>
    <t>50.4</t>
  </si>
  <si>
    <t>50.5</t>
  </si>
  <si>
    <t>50.6</t>
  </si>
  <si>
    <t>50.7</t>
  </si>
  <si>
    <t>50.8</t>
  </si>
  <si>
    <t>50.9</t>
  </si>
  <si>
    <t>50.10</t>
  </si>
  <si>
    <t>50.11</t>
  </si>
  <si>
    <t>50.12</t>
  </si>
  <si>
    <t>50.13</t>
  </si>
  <si>
    <t>54303</t>
  </si>
  <si>
    <t>ЗАДВИЖКА СТАЛЬНАЯ ФЛАНЦЕВАЯ 30С41НЖ РУ-16 ДИАМЕТРОМ 100 ММ</t>
  </si>
  <si>
    <t>51</t>
  </si>
  <si>
    <t>Е2401-32-4</t>
  </si>
  <si>
    <t>УСТАНОВКА ЗАДВИЖЕК ИЛИ КЛАПАНОВ СТАЛЬНЫХ Д=150 ММ ДЛЯ ГОРЯЧЕЙ ВОДЫ И ПАРА</t>
  </si>
  <si>
    <t>51.1</t>
  </si>
  <si>
    <t>51.2</t>
  </si>
  <si>
    <t>51.3</t>
  </si>
  <si>
    <t>51.4</t>
  </si>
  <si>
    <t>51.5</t>
  </si>
  <si>
    <t>51.6</t>
  </si>
  <si>
    <t>51.7</t>
  </si>
  <si>
    <t>51.8</t>
  </si>
  <si>
    <t>51.9</t>
  </si>
  <si>
    <t>51.10</t>
  </si>
  <si>
    <t>51.11</t>
  </si>
  <si>
    <t>51.12</t>
  </si>
  <si>
    <t>51.13</t>
  </si>
  <si>
    <t>54304</t>
  </si>
  <si>
    <t>ЗАДВИЖКА СТАЛЬНАЯ ФЛАНЦЕВАЯ 30С41НЖ РУ-16 ДИАМЕТРОМ 150 ММ</t>
  </si>
  <si>
    <t>52</t>
  </si>
  <si>
    <t>Ц1211-6-6</t>
  </si>
  <si>
    <t>ПРИСОЕДИНЕНИЕ ТРУБОПРОВОДОВ УСЛОВНЫМ ДАВЛЕНИЕМ ДО 2,5 МПА К ДЕЙСТВУЮЩЕЙ МАГИСТРАЛИ. ДИАМЕТР НАРУЖНЫЙ ПРИСОЕДИНЯЕМОЙ ТРУБЫ, ММ 159</t>
  </si>
  <si>
    <t>СОЕД.</t>
  </si>
  <si>
    <t>52.1</t>
  </si>
  <si>
    <t>52.2</t>
  </si>
  <si>
    <t>1148</t>
  </si>
  <si>
    <t>МАШИНЫ ЭЛЕКТРОЗАЧИСТНЫЕ</t>
  </si>
  <si>
    <t>52.3</t>
  </si>
  <si>
    <t>2016</t>
  </si>
  <si>
    <t>УСТАНОВКИ ДЛЯ СВАРКИ РУЧНОЙ ДУГОВОЙ (ПОСТОЯННОГО ТОКА)</t>
  </si>
  <si>
    <t>52.4</t>
  </si>
  <si>
    <t>52.5</t>
  </si>
  <si>
    <t>35347</t>
  </si>
  <si>
    <t>ЭЛЕКТРОДЫ УОНИ 13/55</t>
  </si>
  <si>
    <t>52.6</t>
  </si>
  <si>
    <t>45077</t>
  </si>
  <si>
    <t>53</t>
  </si>
  <si>
    <t>Е1303-2-15 К=2</t>
  </si>
  <si>
    <t>ОГРУНТОВКА МЕТАЛЛИЧЕСКИХ ПОВЕРХНОСТЕЙ ЗА ОДИН РАЗ ЛАКОМ БТ-577 (2 РАЗА)</t>
  </si>
  <si>
    <t>100М2</t>
  </si>
  <si>
    <t>53.1</t>
  </si>
  <si>
    <t>53.2</t>
  </si>
  <si>
    <t>53.3</t>
  </si>
  <si>
    <t>31226</t>
  </si>
  <si>
    <t>ЛАК БТ-577</t>
  </si>
  <si>
    <t>53.4</t>
  </si>
  <si>
    <t>34035</t>
  </si>
  <si>
    <t>УАЙТ-СПИРИТ</t>
  </si>
  <si>
    <t>54</t>
  </si>
  <si>
    <t>Е2505-027-03</t>
  </si>
  <si>
    <t>КОНТРОЛЬ КАЧЕСТВА СВАРНЫХ СОЕДИНЕНИЙ ТРУБ УЛЬТРАЗВУКОВЫМ МЕТОДОМ НА ТРАССЕ, УСЛОВНЫЙ ДИАМЕТР: 150 ММ</t>
  </si>
  <si>
    <t>СТЫК</t>
  </si>
  <si>
    <t>54.1</t>
  </si>
  <si>
    <t>54.2</t>
  </si>
  <si>
    <t>21957</t>
  </si>
  <si>
    <t>ДОП.ПЕРЕМЕЩЕНИЕ РАБОЧИХ-СТРОИТЕЛЕЙ ПО ТРАССЕ ДО МЕСТА РАБОТЫ</t>
  </si>
  <si>
    <t>54.3</t>
  </si>
  <si>
    <t>21958</t>
  </si>
  <si>
    <t>ДОП.ПЕРЕМЕЩЕНИЕ МАШИНИСТОВ ПО ТРАССЕ ДО МЕСТА РАБОТЫ</t>
  </si>
  <si>
    <t>54.4</t>
  </si>
  <si>
    <t>501</t>
  </si>
  <si>
    <t>ДЕФЕКТОСКОПЫ УЛЬТРАЗВУКОВЫЕ</t>
  </si>
  <si>
    <t>54.5</t>
  </si>
  <si>
    <t>950</t>
  </si>
  <si>
    <t>ЛАБОРАТОРИИ ДЛЯ КОНТРОЛЯ СВАРНЫХ СОЕДИНЕНИЙ ВЫСОКОПРОХОДИМЫЕ, ПЕРЕДВИЖНЫЕ</t>
  </si>
  <si>
    <t>55</t>
  </si>
  <si>
    <t>Е2203-1-5</t>
  </si>
  <si>
    <t>УСТАНОВКА ФАСОННЫХ ЧАСТЕЙ СТАЛЬНЫХ СВАРНЫХ ДИАМЕТРОМ 100-250 ММ</t>
  </si>
  <si>
    <t>55.1</t>
  </si>
  <si>
    <t>55.2</t>
  </si>
  <si>
    <t>126</t>
  </si>
  <si>
    <t>АГРЕГАТЫ СВАРОЧНЫЕ ДВУХПОСТОВЫЕ ДЛЯ РУЧНОЙ СВАРКИ НА ТРАКТОРЕ 79 КВТ (108 Л.С.)</t>
  </si>
  <si>
    <t>55.3</t>
  </si>
  <si>
    <t>55.4</t>
  </si>
  <si>
    <t>35326</t>
  </si>
  <si>
    <t>ЭЛЕКТРОДЫ ДИАМЕТРОМ 6 ММ Э42</t>
  </si>
  <si>
    <t>56</t>
  </si>
  <si>
    <t>ОТВОД Д-57 ММ</t>
  </si>
  <si>
    <t>57</t>
  </si>
  <si>
    <t>ОТВОД Д-108 ММ</t>
  </si>
  <si>
    <t>58</t>
  </si>
  <si>
    <t>ОТВОД Д-159 ММ</t>
  </si>
  <si>
    <t>РАЗДЕЛ 6.ТЕПЛОИЗОЛЯЦИЯ</t>
  </si>
  <si>
    <t>59</t>
  </si>
  <si>
    <t>Е66-24-1</t>
  </si>
  <si>
    <t>РАЗБОРКА ТЕПЛОВОЙ ИЗОЛЯЦИИ ИЗ: ПЛИТ, СЕГМЕНТОВ И СКОРЛУП</t>
  </si>
  <si>
    <t>59.1</t>
  </si>
  <si>
    <t>60</t>
  </si>
  <si>
    <t>60.1</t>
  </si>
  <si>
    <t>60.2</t>
  </si>
  <si>
    <t>61</t>
  </si>
  <si>
    <t>61.1</t>
  </si>
  <si>
    <t>62</t>
  </si>
  <si>
    <t>КАЛЬК. ТТЭ</t>
  </si>
  <si>
    <t>ИЗОЛЯЦИЯ ТРУБОПРОВОДОВ Д-159 ММ МИНЕРАЛЬНОЙ ВАТОЙ Т.40 ММ</t>
  </si>
  <si>
    <t>10М</t>
  </si>
  <si>
    <t>62.1</t>
  </si>
  <si>
    <t>62.2</t>
  </si>
  <si>
    <t>14820</t>
  </si>
  <si>
    <t>ЛЕНТА БАНДАЖНАЯ</t>
  </si>
  <si>
    <t>62.3</t>
  </si>
  <si>
    <t>38502</t>
  </si>
  <si>
    <t>МИНЕРАЛЬНАЯ ВАТА</t>
  </si>
  <si>
    <t>63</t>
  </si>
  <si>
    <t>Е2601-054-01</t>
  </si>
  <si>
    <t>ОБЕРТЫВАНИЕ ПОВЕРХНОСТИ ИЗОЛЯЦИИ РУЛОННЫМИ МАТЕРИАЛАМИ НАСУХО С ПРОКЛЕЙКОЙ ШВОВ (ИЗОЛ)</t>
  </si>
  <si>
    <t>63.1</t>
  </si>
  <si>
    <t>63.2</t>
  </si>
  <si>
    <t>63.3</t>
  </si>
  <si>
    <t>1383</t>
  </si>
  <si>
    <t>УСТАНОВКИ ДЛЯ ИЗГОТОВЛЕНИЯ БАНДАЖЕЙ, ДИАФРАГМ, ПРЯЖЕК</t>
  </si>
  <si>
    <t>63.4</t>
  </si>
  <si>
    <t>63.5</t>
  </si>
  <si>
    <t>30101</t>
  </si>
  <si>
    <t>БИТУМЫ НЕФТЯНЫЕ СТРОИТЕЛЬНЫЕ ИЗОЛЯЦИОННЫЕ БНИ-IV-3, БНИ-IV, БНИ-V</t>
  </si>
  <si>
    <t>63.6</t>
  </si>
  <si>
    <t>63.7</t>
  </si>
  <si>
    <t>31920</t>
  </si>
  <si>
    <t>ИЗОЛ</t>
  </si>
  <si>
    <t>63.8</t>
  </si>
  <si>
    <t>32124</t>
  </si>
  <si>
    <t>МАСТИКА КЛЕЯЩАЯ МОРОЗОСТОЙКАЯ БИТУМНО-МАСЛЯНАЯ МБ-50</t>
  </si>
  <si>
    <t>63.9</t>
  </si>
  <si>
    <t>33404</t>
  </si>
  <si>
    <t>ЛЕНТА СТАЛЬНАЯ УПАКОВОЧНАЯ, МЯГКАЯ, НОРМАЛЬНОЙ ТОЧНОСТИ 0,7Х20-50 ММ</t>
  </si>
  <si>
    <t>РАЗДЕЛ 7.ЭЛЕМЕНТЫ КАМЕРЫ</t>
  </si>
  <si>
    <t>64</t>
  </si>
  <si>
    <t>Е66-47-4</t>
  </si>
  <si>
    <t>РАЗБОРКА СБОРНЫХ ЖЕЛЕЗОБЕТОННЫХ КОНСТРУКЦИЙ: СНЯТИЕ ПЛИТ ПОКРЫТИЯ КАМЕР</t>
  </si>
  <si>
    <t>64.1</t>
  </si>
  <si>
    <t>64.2</t>
  </si>
  <si>
    <t>64.3</t>
  </si>
  <si>
    <t>64.4</t>
  </si>
  <si>
    <t>64.5</t>
  </si>
  <si>
    <t>65</t>
  </si>
  <si>
    <t>Е0701-6-4</t>
  </si>
  <si>
    <t>УКЛАДКА ПЛИТ ПЕРЕКРЫТИЙ ПЛОЩАДЬЮ ДО 5 М2 ПРИ НАИБОЛЬШЕЙ МАССЕ МОНТАЖНЫХ ЭЛЕМЕНТОВ ДО 5</t>
  </si>
  <si>
    <t>100ШТ</t>
  </si>
  <si>
    <t>65.1</t>
  </si>
  <si>
    <t>65.2</t>
  </si>
  <si>
    <t>65.3</t>
  </si>
  <si>
    <t>65.4</t>
  </si>
  <si>
    <t>65.5</t>
  </si>
  <si>
    <t>65.6</t>
  </si>
  <si>
    <t>31908</t>
  </si>
  <si>
    <t>РУБЕРОИД ПОДКЛАДОЧНЫЙ С ПЫЛЕВИДНОЙ ПОСЫПКОЙ РПП-300Б</t>
  </si>
  <si>
    <t>65.7</t>
  </si>
  <si>
    <t>32208</t>
  </si>
  <si>
    <t>СМАЗКА СОЛИДОЛ ЖИРОВОЙ "Ж"</t>
  </si>
  <si>
    <t>65.8</t>
  </si>
  <si>
    <t>65.9</t>
  </si>
  <si>
    <t>36058</t>
  </si>
  <si>
    <t>ПИЛОМАТЕРИАЛЫ ХВОЙНЫХ ПОРОД ДОСКИ ОБРЕЗНЫЕ ДЛИНОЙ 4-6,5 М, ШИРИНОЙ 75-150 ММ, ТОЛЩИНОЙ 32-40 ММ IV СОРТА</t>
  </si>
  <si>
    <t>65.10</t>
  </si>
  <si>
    <t>50777</t>
  </si>
  <si>
    <t>КОНСТРУКТИВНЫЕ ЭЛЕМЕНТЫ ВСПОМОГАТЕЛЬНОГО НАЗНАЧЕНИЯ, С ПРЕОБЛАДАНИЕМ ПРОФИЛЬНОГО ПРОКАТА СОБИРАЕМЫЕ ИЗ ДВУХ И БОЛЕЕ ДЕТАЛЕЙ, С ОТВЕРСТИЯМИ И БЕЗ ОТВЕРСТИЙ, СОЕДИНЯЕМЫЕ НА СВАРКЕ</t>
  </si>
  <si>
    <t>66</t>
  </si>
  <si>
    <t>403-301</t>
  </si>
  <si>
    <t>ПЛИТЫ С ОТВЕРСТИЯМИ ПО-2</t>
  </si>
  <si>
    <t>67</t>
  </si>
  <si>
    <t>67.1</t>
  </si>
  <si>
    <t>68</t>
  </si>
  <si>
    <t>Е66-23-1</t>
  </si>
  <si>
    <t>ЗАМЕНА ЛЮКОВ КОЛОДЦЕВ И КАМЕР</t>
  </si>
  <si>
    <t>ЛЮК</t>
  </si>
  <si>
    <t>68.1</t>
  </si>
  <si>
    <t>68.2</t>
  </si>
  <si>
    <t>68.3</t>
  </si>
  <si>
    <t>68.4</t>
  </si>
  <si>
    <t>12224</t>
  </si>
  <si>
    <t>РАСТВОР ГОТОВЫЙ КЛАДОЧНЫЙ ЦЕМЕНТНЫЙ, МАРКА 50</t>
  </si>
  <si>
    <t>68.5</t>
  </si>
  <si>
    <t>37754</t>
  </si>
  <si>
    <t>ЛЮК ЧУГУННЫЙ ТЯЖЕЛЫЙ Д-80 ММ</t>
  </si>
  <si>
    <t>69</t>
  </si>
  <si>
    <t>Е66-22-1</t>
  </si>
  <si>
    <t>ЗАМЕНА ЛЮКОВ И КИРПИЧНЫХ ГОРЛОВИН КОЛОДЦЕВ И КАМЕР</t>
  </si>
  <si>
    <t>69.1</t>
  </si>
  <si>
    <t>69.2</t>
  </si>
  <si>
    <t>69.3</t>
  </si>
  <si>
    <t>69.4</t>
  </si>
  <si>
    <t>69.5</t>
  </si>
  <si>
    <t>24864</t>
  </si>
  <si>
    <t>КИРПИЧ КЕРАМИЧЕСКИЙ</t>
  </si>
  <si>
    <t>1000 ШТ</t>
  </si>
  <si>
    <t>69.6</t>
  </si>
  <si>
    <t>РАЗДЕЛ 8.ВОЗВРАТ СТОИМОСТИ МАТЕРИАЛОВ ЗАКАЗЧИКА</t>
  </si>
  <si>
    <t>70</t>
  </si>
  <si>
    <t>ВОЗВРАТ</t>
  </si>
  <si>
    <t>ТРУБЫ СТАЛЬНЫЕ ЭЛЕКТРОСВАРНЫЕ Д=159 ММ (ВОЗВРАТ)</t>
  </si>
  <si>
    <t>ИТОГО ПО ЛОКАЛЬНОЙ РЕСУРСНОЙ ВЕДОМОСТИ:</t>
  </si>
  <si>
    <t>ЗАТРАТЫ ТРУДА ПО СПЕЦИАЛЬНОСТЯМ</t>
  </si>
  <si>
    <t>ТРУДОВЫЕ РЕСУРСЫ</t>
  </si>
  <si>
    <t>КАПИТАЛЬНЫЙ РЕМОНТ (ПЕРЕКЛАДКА) ТЕПЛЛОВЫХ СЕТЕЙ: КВАРТАЛ-23, ВВОД М-3-9 МЕЖДУ ТК-4 И ТК-13 (РУ-10)</t>
  </si>
  <si>
    <t>ЛОКАЛЬНАЯ РЕСУРСНАЯ СМЕТА № 2-01</t>
  </si>
  <si>
    <t>N п/п</t>
  </si>
  <si>
    <t>Наименование материалов и конструкций</t>
  </si>
  <si>
    <t>Количество</t>
  </si>
  <si>
    <t>Ресурсы по нормам ШНК</t>
  </si>
  <si>
    <t>ЗАТРАТЫ ТРУДА</t>
  </si>
  <si>
    <t>ИТОГО ПО ТРУДОВЫМ РЕСУРСАМ (БЕЗ МАШИНИСТОВ)</t>
  </si>
  <si>
    <t>СТРОИТЕЛЬНЫЕ МАШИНЫ И МЕХАНИЗМЫ</t>
  </si>
  <si>
    <t>КОМПРЕССОР МАРКИ LGСУ-18/17 УUСНАI/СUММINS 6СТА8.3-С260</t>
  </si>
  <si>
    <t>УКЛАДЧИКИ АСФАЛЬТОБЕТОНА ТИПА "VОGЕLЕ" S-1600</t>
  </si>
  <si>
    <t>КАТКИ САМОХОДНЫЕ ДОРОЖНЫЕ ВИБРАЦИОННЫЕ ТИПА "DУNАРАС", "НАММ", "ВОМАG", 8 Т</t>
  </si>
  <si>
    <t>КАТКИ САМОХОДНЫЕ ДОРОЖНЫЕ ВИБРАЦИОННЫЕ ТИПА "DУNАРАС", "НАММ", "ВОМАG", 10 Т</t>
  </si>
  <si>
    <t>КАТКИ САМОХОДНЫЕ ДОРОЖНЫЕ ВИБРАЦИОННЫЕ ТИПА "DУNАРАС", "НАММ", "ВОМАG", 13 Т</t>
  </si>
  <si>
    <t>ИТОГО ПО СТРОИТЕЛЬНЫМ МАШИНАМ</t>
  </si>
  <si>
    <t>СУМ</t>
  </si>
  <si>
    <t>СТРОИТЕЛЬНЫЕ МАТЕРИАЛЫ, ИЗДЕЛИЯ И ДЕТАЛИ</t>
  </si>
  <si>
    <r>
      <t xml:space="preserve">ТРУБЫ СТАЛЬНЫЕ ЭЛЕКТРОСВАРНЫЕ ПРЯМОШОВНЫЕ С ТЕРМОУСИЛЕНИЕМ СВАРНОГО ШВА СТ. 3 ДН. 159Х4,5 ММ (ВЕС 1 ПМ - 17,15 КГ) </t>
    </r>
    <r>
      <rPr>
        <b/>
        <sz val="10"/>
        <rFont val="Times New Roman"/>
        <family val="1"/>
        <charset val="204"/>
      </rPr>
      <t>- ВОЗВРАТ СТОИМОСТИ</t>
    </r>
  </si>
  <si>
    <t>ОПОРЫ СКОЛЬЗЯЩИЕ Д 159 ММ</t>
  </si>
  <si>
    <t>ИТОГО ПО МАТЕРИАЛЬНЫМ РЕСУРСАМ</t>
  </si>
  <si>
    <t>РЕСУРСЫ ПО ПРОЕКТУ</t>
  </si>
  <si>
    <t>ИТОГО РЕСУРСЫ ПО ПРОЕКТУ</t>
  </si>
  <si>
    <t>ВОЗВРАЩАЕМЫЕ МАТЕРИАЛЬНЫЕ РЕСУРСЫ</t>
  </si>
  <si>
    <t>ТРУБЫ СТАЛЬНЫЕ ЭЛЕКТРОСВАРНЫЕ Д±159 ММ (ВОЗВРАТ)</t>
  </si>
  <si>
    <t>ИТОГО ВОЗВРАЩАЕМЫХ МАТЕРИАЛЬНЫХ РЕСУРСОВ</t>
  </si>
  <si>
    <t>АСФАЛЬТ, ЩЕБЕНЬ, ПГС</t>
  </si>
  <si>
    <t>ТРАНСПОРТНЫЕ РАСХОДЫ -ДЛЯ ВЫЧЕТА С ПЕРЕВОЗКИ</t>
  </si>
  <si>
    <t>Утверждаю:</t>
  </si>
  <si>
    <t>Директор ООО "MUHANDISLIKTARMOQLARI"</t>
  </si>
  <si>
    <t>____________________Ратникова О.А.</t>
  </si>
  <si>
    <t>Физические объемы</t>
  </si>
  <si>
    <t>КАПИТАЛЬНЫЙ РЕМОНТ (ПЕРЕКЛАДКА) ТЕПЛЛОВЫХ СЕТЕЙ:  КВАРТАЛ-23, ВВОД М-3-9 МЕЖДУ ТК-4 И ТК-13</t>
  </si>
  <si>
    <t>Наименование работ</t>
  </si>
  <si>
    <t>Ед. изм.</t>
  </si>
  <si>
    <t>Примечания</t>
  </si>
  <si>
    <t>Основные параметры</t>
  </si>
  <si>
    <t/>
  </si>
  <si>
    <t>Длина трассы до камеры</t>
  </si>
  <si>
    <t>м</t>
  </si>
  <si>
    <t>98/2</t>
  </si>
  <si>
    <t>Длина трассы в камере</t>
  </si>
  <si>
    <t>12/6</t>
  </si>
  <si>
    <t>Длина трассы в проходном канале (транзит)</t>
  </si>
  <si>
    <t>250/2</t>
  </si>
  <si>
    <t>Ширина разработанной поверхности</t>
  </si>
  <si>
    <t>3,08</t>
  </si>
  <si>
    <t>((1,8+0,1+0,1)*0,25+0,3)*2+1,48</t>
  </si>
  <si>
    <t>Площадь разработанной поверхности</t>
  </si>
  <si>
    <t>м2</t>
  </si>
  <si>
    <t>150,92</t>
  </si>
  <si>
    <t>(((1,8+0,1+0,1)*0,25+0,3)*2+1,48)*98/2</t>
  </si>
  <si>
    <t>Количество разработанного грунта</t>
  </si>
  <si>
    <t>м3</t>
  </si>
  <si>
    <t>238,336</t>
  </si>
  <si>
    <t>((0,3*2+1,48+((1,8+0,1+0,1)*0,25+0,3)*2+1,48)/2*(1,8+0,1+0,1)-(0,1+0,1)*1,48)*98/2</t>
  </si>
  <si>
    <t>Количество грунта разработанного при копании шурфов</t>
  </si>
  <si>
    <t>2,072</t>
  </si>
  <si>
    <t>0,7*1,48*1*ОКРУГЛ(98/2/20)</t>
  </si>
  <si>
    <t>Количество доработанного грунта вручную после экскаватора</t>
  </si>
  <si>
    <t>7,088</t>
  </si>
  <si>
    <t>(238,336-2,072)*0,03</t>
  </si>
  <si>
    <t>Количество грунта разработанного экскаватором</t>
  </si>
  <si>
    <t>229,176</t>
  </si>
  <si>
    <t>238,336-2,072-7,088</t>
  </si>
  <si>
    <t>Количество ГПС для обратной засыпки под асфальтирование</t>
  </si>
  <si>
    <t>Дорожные работы</t>
  </si>
  <si>
    <t>Нарезка швов асфальторезом в асфальтобетоне</t>
  </si>
  <si>
    <t>140</t>
  </si>
  <si>
    <t>Разборка щебеночных покрытий и оснований</t>
  </si>
  <si>
    <t>32,34</t>
  </si>
  <si>
    <t>3,08*15*0,01*70</t>
  </si>
  <si>
    <t>Разборка асфальтобетонных покрытий и оснований</t>
  </si>
  <si>
    <t>21,56</t>
  </si>
  <si>
    <t>3,08*10*0,01*70</t>
  </si>
  <si>
    <t>Погрузка мусора на автомобили-самосвалы экскаватором</t>
  </si>
  <si>
    <t>т</t>
  </si>
  <si>
    <t>97,02</t>
  </si>
  <si>
    <t>32,34*1,6+21,56*2,1</t>
  </si>
  <si>
    <t>Вывоз мусора</t>
  </si>
  <si>
    <t>Дорога 4 категории</t>
  </si>
  <si>
    <t>Устройство оснований из щебня толщиной 15 см</t>
  </si>
  <si>
    <t>215,6</t>
  </si>
  <si>
    <t>(0+70)*3,08</t>
  </si>
  <si>
    <t>Устройство покрытий из горячих асфальтобетонных смесей крупнозернистых толщиной 6 см</t>
  </si>
  <si>
    <t>Устройство покрытий из горячих асфальтобетонных смесей мелкозернистых толщиной 4 см</t>
  </si>
  <si>
    <t>Сопутствующие работы</t>
  </si>
  <si>
    <t>Подвешивание подземных коммуникаций</t>
  </si>
  <si>
    <t>6,16</t>
  </si>
  <si>
    <t>(((1,8+0,1+0,1)*0,25+0,3)*2+1,48)*ОКРУГЛ(98/2/20)</t>
  </si>
  <si>
    <t>Водооткачка</t>
  </si>
  <si>
    <t>машчас</t>
  </si>
  <si>
    <t>4,9</t>
  </si>
  <si>
    <t>49*10/100</t>
  </si>
  <si>
    <t>Разработка грунта</t>
  </si>
  <si>
    <t>Копание шурфов вручную глубиной до 0,7 м, группа грунтов 2</t>
  </si>
  <si>
    <t>Разработка грунта с погрузкой на автомобили-самосвалы экскаватором емкостью ковша 1 м3, группа грунтов 2</t>
  </si>
  <si>
    <t>Доработка вручную грунта, группа грунтов 2</t>
  </si>
  <si>
    <t>Погрузка грунта на автомобили-самосвалы экскаватором</t>
  </si>
  <si>
    <t>(2,072+7,088)*1,65</t>
  </si>
  <si>
    <t>Вывоз грунта</t>
  </si>
  <si>
    <t>229,176*1,65+15,114</t>
  </si>
  <si>
    <t>Гравийно-песчаная смесь (неуплотненная)</t>
  </si>
  <si>
    <t>238,336*1,1</t>
  </si>
  <si>
    <t>Привоз гравийно-песчаной смеси</t>
  </si>
  <si>
    <t>262,1696*1,6</t>
  </si>
  <si>
    <t>Засыпка траншей бульдозером гравийно-песчаной смесью</t>
  </si>
  <si>
    <t>262,1696*0,9</t>
  </si>
  <si>
    <t>Засыпка траншей вручную гравийно-песчаной смесью</t>
  </si>
  <si>
    <t>262,1696*0,1</t>
  </si>
  <si>
    <t>Уплотнение грунта пневматическими трамбовками, группа грунтов 3</t>
  </si>
  <si>
    <t>Полив водой уплотняемого грунта</t>
  </si>
  <si>
    <t>Планировка площадей бульдозером</t>
  </si>
  <si>
    <t>Планировка площадей ручным способом</t>
  </si>
  <si>
    <t>150,92*0,3</t>
  </si>
  <si>
    <t>Элементы трассы</t>
  </si>
  <si>
    <t>Разборка конструкций каналов перекрываемых плитами</t>
  </si>
  <si>
    <t>7,76</t>
  </si>
  <si>
    <t>ОКРУГЛ(98/2/3)*0,44+МАКС(ОКРУГЛ(98/2/3)*0,02)*0,72</t>
  </si>
  <si>
    <t>Очистка каналов от мусора</t>
  </si>
  <si>
    <t>98/2*1,28*0,1</t>
  </si>
  <si>
    <t>Погрузка вручную мусора на автомобили-самосвалы</t>
  </si>
  <si>
    <t>6,272*1,65</t>
  </si>
  <si>
    <t>Вывоз мусора автомобилями-самосвалами</t>
  </si>
  <si>
    <t>10,3488+5*0,44*2,4+1*0,72*2,4</t>
  </si>
  <si>
    <t>Устройство одноячейковых каналов перекрываемых плитой</t>
  </si>
  <si>
    <t>Плиты П11-8</t>
  </si>
  <si>
    <t>шт</t>
  </si>
  <si>
    <t>ОКРУГЛ(ОКРУГЛ(98/2/3)*0,3)</t>
  </si>
  <si>
    <t>Лотки Л11-8</t>
  </si>
  <si>
    <t>МАКС(ОКРУГЛ(98/2/3)*0,02)</t>
  </si>
  <si>
    <t>Восстановление стен каналов после ремонтных работ</t>
  </si>
  <si>
    <t>0,5</t>
  </si>
  <si>
    <t>Скользящие опоры</t>
  </si>
  <si>
    <t>Монтаж скользящих опор</t>
  </si>
  <si>
    <t>0,2261</t>
  </si>
  <si>
    <t>0,00314*72</t>
  </si>
  <si>
    <t>Опоры скользящие Д=159 мм</t>
  </si>
  <si>
    <t>72</t>
  </si>
  <si>
    <t>ОКРУГЛ(98/5)+ОКРУГЛ(250/5)+ОКРУГЛ(12/5)</t>
  </si>
  <si>
    <t>Смена железобетонных опорных подушек</t>
  </si>
  <si>
    <t>Опорная подушка ОП-2</t>
  </si>
  <si>
    <t>ОКРУГЛ(98/5)+ОКРУГЛ(12/5)</t>
  </si>
  <si>
    <t>Диэлектрические прокладки</t>
  </si>
  <si>
    <t>кг</t>
  </si>
  <si>
    <t>72,72</t>
  </si>
  <si>
    <t>1,01*72</t>
  </si>
  <si>
    <t>0,286</t>
  </si>
  <si>
    <t>0,013*22</t>
  </si>
  <si>
    <t>Трубопроводы и арматура</t>
  </si>
  <si>
    <t>Разборка трубопроводов подземной прокладки Д=159 мм</t>
  </si>
  <si>
    <t>98</t>
  </si>
  <si>
    <t>Разборка транзитных труб Д=159 мм</t>
  </si>
  <si>
    <t>250</t>
  </si>
  <si>
    <t>Разборка труб в камерах Д=159 мм</t>
  </si>
  <si>
    <t>6,174</t>
  </si>
  <si>
    <t>0,01715*98+0,01715*250+0,01715*12</t>
  </si>
  <si>
    <t>Прокладка трубопроводов подземной прокладки Д=159х4,5 мм</t>
  </si>
  <si>
    <t>Прокладка транзитных труб Д=159х4,5 мм</t>
  </si>
  <si>
    <t>Прокладка труб в камерах Д=159х4,5 мм</t>
  </si>
  <si>
    <t>Установка П-образных компенсаторов Д=150 мм</t>
  </si>
  <si>
    <t>Установка задвижек стальных Д=50 мм</t>
  </si>
  <si>
    <t>Установка задвижек стальных Д=100 мм</t>
  </si>
  <si>
    <t>Установка задвижек стальных Д=150 мм</t>
  </si>
  <si>
    <t>Присоединение трубопроводов к действующей магистрали Д=159 мм</t>
  </si>
  <si>
    <t>Окраска металлических поверхностей за два раза лаком БТ-577</t>
  </si>
  <si>
    <t>182,68</t>
  </si>
  <si>
    <t>3,14*159*0,001*98+3,14*159*0,001*250+3,14*159*0,001*12+0,149*8+0,149*2+0,0999*2+0,032*2+0,149*8</t>
  </si>
  <si>
    <t>Просвечивание стыков ультразвуковым дефектоскопом труб Д=159х4,5 мм</t>
  </si>
  <si>
    <t>ОКРУГЛ(98/6)+ОКРУГЛ(250/6)+ОКРУГЛ(12/6)</t>
  </si>
  <si>
    <t>Установка фасонных частей Д=0-250 мм</t>
  </si>
  <si>
    <t>0,2354</t>
  </si>
  <si>
    <t>0,0123*8+0,0123*2+0,0062*2+0,0008*2+0,0123*8</t>
  </si>
  <si>
    <t>Отводы Д=57 мм</t>
  </si>
  <si>
    <t>Отводы Д=108 мм</t>
  </si>
  <si>
    <t>Отводы Д=159 мм</t>
  </si>
  <si>
    <t>8+2+8</t>
  </si>
  <si>
    <t>Теплоизоляция</t>
  </si>
  <si>
    <t>Разборка теплоизоляции</t>
  </si>
  <si>
    <t>179,73</t>
  </si>
  <si>
    <t>3,14*159*0,001*98+3,14*159*0,001*250+3,14*159*0,001*12</t>
  </si>
  <si>
    <t>5,3988</t>
  </si>
  <si>
    <t>(3,14*(159*0,001+0,04)*0,04*98+3,14*(159*0,001+0,04)*0,04*250+3,14*(159*0,001+0,04)*0,04*12)*0,6</t>
  </si>
  <si>
    <t>Изоляция трубопроводов ватой минеральной</t>
  </si>
  <si>
    <t>98+250+12</t>
  </si>
  <si>
    <t>Покрытие повехности изоляции трубопроводов изолом</t>
  </si>
  <si>
    <t>270,17</t>
  </si>
  <si>
    <t>3,14*(159*0,001+2*0,04)*98+3,14*(159*0,001+2*0,04)*250+3,14*(159*0,001+2*0,04)*12</t>
  </si>
  <si>
    <t>Элементы камеры</t>
  </si>
  <si>
    <t>Снятие плит покрытия камер</t>
  </si>
  <si>
    <t>Укладка плит перекрытий</t>
  </si>
  <si>
    <t>Плита ПО-2</t>
  </si>
  <si>
    <t>Вывоз в мусор плит перекрытия</t>
  </si>
  <si>
    <t>1,056</t>
  </si>
  <si>
    <t>(0*0,7+2*0,22+0*0,36+0*0,61+0*0,9+0*0,823+0)*2,4</t>
  </si>
  <si>
    <t>Замена люков камер без кирпичных горловин</t>
  </si>
  <si>
    <t>Замена люков камер и кирпичных горловин</t>
  </si>
  <si>
    <t>Возврат стоимости материалов заказчика</t>
  </si>
  <si>
    <t>Возврат стальных труб Д=159 мм</t>
  </si>
  <si>
    <t>360</t>
  </si>
  <si>
    <t>Составил(а):</t>
  </si>
  <si>
    <t>_________________________</t>
  </si>
  <si>
    <t>2-02</t>
  </si>
  <si>
    <t xml:space="preserve"> КАПИТАЛЬНЫЙ РЕМОНТ (ПЕРЕКЛАДКА) ТЕПЛЛОВЫХ СЕТЕЙ: КВАРТАЛ - 24, ВВОД М-1-28 МЕЖДУ ТК-4 И ТВ-11 (РУ-10)</t>
  </si>
  <si>
    <t>Е310-1020</t>
  </si>
  <si>
    <t>Е310-1030</t>
  </si>
  <si>
    <t>13.1</t>
  </si>
  <si>
    <t>13.2</t>
  </si>
  <si>
    <t>19.1</t>
  </si>
  <si>
    <t>21.2</t>
  </si>
  <si>
    <t>21.3</t>
  </si>
  <si>
    <t>22.2</t>
  </si>
  <si>
    <t>25.2</t>
  </si>
  <si>
    <t>29.3</t>
  </si>
  <si>
    <t>29.4</t>
  </si>
  <si>
    <t>29.5</t>
  </si>
  <si>
    <t>29.6</t>
  </si>
  <si>
    <t>29.7</t>
  </si>
  <si>
    <t>29.8</t>
  </si>
  <si>
    <t>32.1</t>
  </si>
  <si>
    <t>32.2</t>
  </si>
  <si>
    <t>32.3</t>
  </si>
  <si>
    <t>32.4</t>
  </si>
  <si>
    <t>32.5</t>
  </si>
  <si>
    <t>32.6</t>
  </si>
  <si>
    <t>32.7</t>
  </si>
  <si>
    <t>32.8</t>
  </si>
  <si>
    <t>33.1</t>
  </si>
  <si>
    <t>33.2</t>
  </si>
  <si>
    <t>33.3</t>
  </si>
  <si>
    <t>33.4</t>
  </si>
  <si>
    <t>36.1</t>
  </si>
  <si>
    <t>37.1</t>
  </si>
  <si>
    <t>37.2</t>
  </si>
  <si>
    <t>37.3</t>
  </si>
  <si>
    <t>37.4</t>
  </si>
  <si>
    <t>37.5</t>
  </si>
  <si>
    <t>37.6</t>
  </si>
  <si>
    <t>Е66-49-4 ДОП. 8</t>
  </si>
  <si>
    <t>ДЕМОНТАЖ ТРУБОПРОВОДОВ НАДЗЕМНОЙ ПРОКЛАДКИ, ДИАМЕТРОМ ТРУБ ДО: 150 ММ</t>
  </si>
  <si>
    <t>38.2</t>
  </si>
  <si>
    <t>38.3</t>
  </si>
  <si>
    <t>38.4</t>
  </si>
  <si>
    <t>38.5</t>
  </si>
  <si>
    <t>38.6</t>
  </si>
  <si>
    <t>41.7</t>
  </si>
  <si>
    <t>41.8</t>
  </si>
  <si>
    <t>41.9</t>
  </si>
  <si>
    <t>41.10</t>
  </si>
  <si>
    <t>41.11</t>
  </si>
  <si>
    <t>Е2401-4-6</t>
  </si>
  <si>
    <t>ПРОКЛАДКА НАДЗЕМНЫХ СТАЛЬНЫХ ТРУБОПРОВОДОВ Д=150 ММ ПРИ УСЛОВНОМ ДАВЛЕНИИ 1,6 МПА И ТЕМПЕРАТУРЕ 150 ГР.С</t>
  </si>
  <si>
    <t>42.2</t>
  </si>
  <si>
    <t>42.3</t>
  </si>
  <si>
    <t>42.4</t>
  </si>
  <si>
    <t>42.5</t>
  </si>
  <si>
    <t>42.6</t>
  </si>
  <si>
    <t>42.7</t>
  </si>
  <si>
    <t>42.8</t>
  </si>
  <si>
    <t>42.9</t>
  </si>
  <si>
    <t>42.10</t>
  </si>
  <si>
    <t>46.1</t>
  </si>
  <si>
    <t>46.2</t>
  </si>
  <si>
    <t>46.3</t>
  </si>
  <si>
    <t>46.4</t>
  </si>
  <si>
    <t>46.5</t>
  </si>
  <si>
    <t>46.6</t>
  </si>
  <si>
    <t>46.7</t>
  </si>
  <si>
    <t>46.8</t>
  </si>
  <si>
    <t>46.9</t>
  </si>
  <si>
    <t>46.10</t>
  </si>
  <si>
    <t>46.11</t>
  </si>
  <si>
    <t>46.12</t>
  </si>
  <si>
    <t>47.1</t>
  </si>
  <si>
    <t>47.2</t>
  </si>
  <si>
    <t>47.3</t>
  </si>
  <si>
    <t>47.4</t>
  </si>
  <si>
    <t>47.5</t>
  </si>
  <si>
    <t>47.6</t>
  </si>
  <si>
    <t>47.7</t>
  </si>
  <si>
    <t>47.8</t>
  </si>
  <si>
    <t>47.9</t>
  </si>
  <si>
    <t>47.10</t>
  </si>
  <si>
    <t>47.11</t>
  </si>
  <si>
    <t>47.12</t>
  </si>
  <si>
    <t>47.13</t>
  </si>
  <si>
    <t>56.1</t>
  </si>
  <si>
    <t>56.2</t>
  </si>
  <si>
    <t>56.3</t>
  </si>
  <si>
    <t>57.1</t>
  </si>
  <si>
    <t>57.2</t>
  </si>
  <si>
    <t>57.3</t>
  </si>
  <si>
    <t>57.4</t>
  </si>
  <si>
    <t>57.5</t>
  </si>
  <si>
    <t>57.6</t>
  </si>
  <si>
    <t>57.7</t>
  </si>
  <si>
    <t>57.8</t>
  </si>
  <si>
    <t>57.9</t>
  </si>
  <si>
    <t>ИЗОЛЯЦИЯ ТРУБОПРОВОДОВ Д-159 ММ МАТАМИ ПРОШИВНЫМИ Т.40 ММ</t>
  </si>
  <si>
    <t>58.1</t>
  </si>
  <si>
    <t>58.2</t>
  </si>
  <si>
    <t>38570</t>
  </si>
  <si>
    <t xml:space="preserve">МАТЫ ПРОШИВНЫЕ </t>
  </si>
  <si>
    <t>58.3</t>
  </si>
  <si>
    <t>64614</t>
  </si>
  <si>
    <t>ПРОВОЛОКА ДИАМЕТРОМ 1,2 ММ</t>
  </si>
  <si>
    <t>ОБЕРТЫВАНИЕ ПОВЕРХНОСТИ ИЗОЛЯЦИИ РУЛОННЫМИ МАТЕРИАЛАМИ НАСУХО С ПРОКЛЕЙКОЙ ШВОВ (ФОЛЬГОИЗОЛ)</t>
  </si>
  <si>
    <t>59.2</t>
  </si>
  <si>
    <t>59.3</t>
  </si>
  <si>
    <t>59.4</t>
  </si>
  <si>
    <t>59.5</t>
  </si>
  <si>
    <t>28405</t>
  </si>
  <si>
    <t>ФОЛЬГОИЗОЛ (ТФП)</t>
  </si>
  <si>
    <t>59.6</t>
  </si>
  <si>
    <t>59.7</t>
  </si>
  <si>
    <t>59.8</t>
  </si>
  <si>
    <t>59.9</t>
  </si>
  <si>
    <t>60.3</t>
  </si>
  <si>
    <t>60.4</t>
  </si>
  <si>
    <t>60.5</t>
  </si>
  <si>
    <t>61.2</t>
  </si>
  <si>
    <t>61.3</t>
  </si>
  <si>
    <t>61.4</t>
  </si>
  <si>
    <t>61.5</t>
  </si>
  <si>
    <t>61.6</t>
  </si>
  <si>
    <t>61.7</t>
  </si>
  <si>
    <t>61.8</t>
  </si>
  <si>
    <t>61.9</t>
  </si>
  <si>
    <t>61.10</t>
  </si>
  <si>
    <t>КАПИТАЛЬНЫЙ РЕМОНТ (ПЕРЕКЛАДКА) ТЕПЛЛОВЫХ СЕТЕЙ: КВАРТАЛ - 24, ВВОД М-1-28 МЕЖДУ ТК-4 И ТВ-11 (РУ-10)</t>
  </si>
  <si>
    <t>ЛОКАЛЬНАЯ РЕСУРСНАЯ СМЕТА № 2-02</t>
  </si>
  <si>
    <t>ТРУБЫ СТАЛЬНЫЕ ЭЛЕКТРОСВАРНЫЕ ПРЯМОШОВНЫЕ С ТЕРМОУСИЛЕНИЕМ СВАРНОГО ШВА СТ. 3 ДН. 159Х4,5 ММ (ВЕС 1 ПМ - 17,15 КГ) - ВОЗВРАТ СТОИМОСТИ</t>
  </si>
  <si>
    <t>МАТЫ ПРОШИВНЫЕ БЕЗ ОБКЛАДКИ</t>
  </si>
  <si>
    <t xml:space="preserve"> АСФАЛЬТОБЕТОН, ЩЕБЕНЬ, ПГС</t>
  </si>
  <si>
    <t>КАПИТАЛЬНЫЙ РЕМОНТ (ПЕРЕКЛАДКА) ТЕПЛЛОВЫХ СЕТЕЙ:  КВАРТАЛ - 24, ВВОД М-1-28 МЕЖДУ ТК-4 И ТВ-11 (РУ-10)</t>
  </si>
  <si>
    <t>Длина трассы до камер</t>
  </si>
  <si>
    <t>10/2</t>
  </si>
  <si>
    <t>3/2</t>
  </si>
  <si>
    <t>Длина воздушной трассы</t>
  </si>
  <si>
    <t>187/2</t>
  </si>
  <si>
    <t>Доля асфальтирования от длины трассы</t>
  </si>
  <si>
    <t>доля</t>
  </si>
  <si>
    <t>5/5</t>
  </si>
  <si>
    <t>15,4</t>
  </si>
  <si>
    <t>(((1,8+0,1+0,1)*0,25+0,3)*2+1,48)*10/2</t>
  </si>
  <si>
    <t>24,32</t>
  </si>
  <si>
    <t>((0,3*2+1,48+((1,8+0,1+0,1)*0,25+0,3)*2+1,48)/2*(1,8+0,1+0,1)-(0,1+0,1)*1,48)*10/2</t>
  </si>
  <si>
    <t>0,73</t>
  </si>
  <si>
    <t>(24,32-0)*0,03</t>
  </si>
  <si>
    <t>23,59</t>
  </si>
  <si>
    <t>24,32-0-0,73</t>
  </si>
  <si>
    <t>2,31</t>
  </si>
  <si>
    <t>3,08*15*0,01*5</t>
  </si>
  <si>
    <t>8,547</t>
  </si>
  <si>
    <t>2,31*1,6+2,31*2,1</t>
  </si>
  <si>
    <t>(0+5)*3,08</t>
  </si>
  <si>
    <t>5*10/100</t>
  </si>
  <si>
    <t>Разработка грунта с погрузкой на автомобили-самосвалы экскаватором емкостью ковша 0,5 м3, группа грунтов 2</t>
  </si>
  <si>
    <t>1,2045</t>
  </si>
  <si>
    <r>
      <t>0,73</t>
    </r>
    <r>
      <rPr>
        <sz val="8"/>
        <rFont val="Arial"/>
      </rPr>
      <t>*1,65</t>
    </r>
  </si>
  <si>
    <t>40,128</t>
  </si>
  <si>
    <t>23,59*1,65+1,2045</t>
  </si>
  <si>
    <t>24,32*1,1</t>
  </si>
  <si>
    <t>26,752*1,6</t>
  </si>
  <si>
    <t>26,752*0,9</t>
  </si>
  <si>
    <t>26,752*0,1</t>
  </si>
  <si>
    <t>4,62</t>
  </si>
  <si>
    <t>15,4*0,3</t>
  </si>
  <si>
    <t>1,6</t>
  </si>
  <si>
    <t>ОКРУГЛ(10/2/3)*0,44+МАКС(ОКРУГЛ(10/2/3)*0,02)*0,72</t>
  </si>
  <si>
    <t>10/2*1,28*0,1</t>
  </si>
  <si>
    <t>0,64*1,65</t>
  </si>
  <si>
    <t>1,056+1*0,44*2,4+1*0,72*2,4</t>
  </si>
  <si>
    <t>ОКРУГЛ(ОКРУГЛ(10/2/3)*0,3)</t>
  </si>
  <si>
    <t>МАКС(ОКРУГЛ(10/2/3)*0,02)</t>
  </si>
  <si>
    <t>0,1256</t>
  </si>
  <si>
    <t>0,00314*40</t>
  </si>
  <si>
    <t>ОКРУГЛ(10/5)+ОКРУГЛ(187/5)+ОКРУГЛ(3/5)</t>
  </si>
  <si>
    <t>ОКРУГЛ(10/5)+ОКРУГЛ(3/5)</t>
  </si>
  <si>
    <t>40,4</t>
  </si>
  <si>
    <t>1,01*40</t>
  </si>
  <si>
    <t>0,039</t>
  </si>
  <si>
    <t>0,013*3</t>
  </si>
  <si>
    <t>Разборка трубопроводов надземной прокладки Д=159 мм</t>
  </si>
  <si>
    <t>187</t>
  </si>
  <si>
    <t>3,43</t>
  </si>
  <si>
    <t>0,01715*10+0,01715*187+0,01715*3</t>
  </si>
  <si>
    <t>Прокладка трубопроводов надземной прокладки Д=159х4,5 мм</t>
  </si>
  <si>
    <t>101,34</t>
  </si>
  <si>
    <t>3,14*159*0,001*10+3,14*159*0,001*187+3,14*159*0,001*3+0,149*2+0,149*8</t>
  </si>
  <si>
    <t>ОКРУГЛ(10/6)+ОКРУГЛ(187/6)+ОКРУГЛ(3/6)</t>
  </si>
  <si>
    <t>0,123</t>
  </si>
  <si>
    <t>0,0123*2+0,0123*8</t>
  </si>
  <si>
    <t>2+8</t>
  </si>
  <si>
    <t>99,85</t>
  </si>
  <si>
    <t>3,14*159*0,001*10+3,14*159*0,001*187+3,14*159*0,001*3</t>
  </si>
  <si>
    <t>2,9993</t>
  </si>
  <si>
    <t>(3,14*(159*0,001+0,04)*0,04*10+3,14*(159*0,001+0,04)*0,04*187+3,14*(159*0,001+0,04)*0,04*3)*0,6</t>
  </si>
  <si>
    <t>10+3</t>
  </si>
  <si>
    <t>3,14*(159*0,001+2*0,04)*13</t>
  </si>
  <si>
    <t>Покрытие трубопроводов матами прошивными</t>
  </si>
  <si>
    <t>Покрытие повехности изоляции трубопроводов фольгоизолом</t>
  </si>
  <si>
    <t>3,14*(159*0,001+2*0,04)*187</t>
  </si>
  <si>
    <t>200</t>
  </si>
  <si>
    <t>10+187+3</t>
  </si>
  <si>
    <t>2-03</t>
  </si>
  <si>
    <t>КАПИТАЛЬНЫЙ РЕМОНТ (ПЕРЕКЛАДКА) ТЕПЛЛОВЫХ СЕТЕЙ: КВАРТАЛ 24, ВВОД Р-12-12 МЕЖДУ ПУ И Ж/Д-26 (РУ-10)</t>
  </si>
  <si>
    <t>РАЗДЕЛ 1.ТРУБОПРОВОДЫ И АРМАТУРА</t>
  </si>
  <si>
    <t>1.5</t>
  </si>
  <si>
    <t>1.6</t>
  </si>
  <si>
    <t>3.4</t>
  </si>
  <si>
    <t>3.5</t>
  </si>
  <si>
    <t>3.6</t>
  </si>
  <si>
    <t>3.7</t>
  </si>
  <si>
    <t>3.8</t>
  </si>
  <si>
    <t>3.9</t>
  </si>
  <si>
    <t>3.10</t>
  </si>
  <si>
    <t>7.12</t>
  </si>
  <si>
    <t>8.8</t>
  </si>
  <si>
    <t>8.9</t>
  </si>
  <si>
    <t>8.10</t>
  </si>
  <si>
    <t>8.11</t>
  </si>
  <si>
    <t>8.12</t>
  </si>
  <si>
    <t>8.13</t>
  </si>
  <si>
    <t>10.2</t>
  </si>
  <si>
    <t>10.3</t>
  </si>
  <si>
    <t>10.4</t>
  </si>
  <si>
    <t>11.2</t>
  </si>
  <si>
    <t>11.3</t>
  </si>
  <si>
    <t>11.4</t>
  </si>
  <si>
    <t>11.5</t>
  </si>
  <si>
    <t>РАЗДЕЛ 2.ТЕПЛОИЗОЛЯЦИЯ</t>
  </si>
  <si>
    <t>17.2</t>
  </si>
  <si>
    <t>17.3</t>
  </si>
  <si>
    <t>18.2</t>
  </si>
  <si>
    <t>18.3</t>
  </si>
  <si>
    <t>18.4</t>
  </si>
  <si>
    <t>18.5</t>
  </si>
  <si>
    <t>18.6</t>
  </si>
  <si>
    <t>18.7</t>
  </si>
  <si>
    <t>18.8</t>
  </si>
  <si>
    <t>18.9</t>
  </si>
  <si>
    <t>РАЗДЕЛ 3.ВОЗВРАТ СТОИМОСТИ МАТЕРИАЛОВ ЗАКАЗЧИКА</t>
  </si>
  <si>
    <t>ТРУБЫ СТАЛЬНЫЕ ЭЛЕКТРОСВАРНЫЕ Д 159 ММ (ВОЗВРАТ)</t>
  </si>
  <si>
    <t>ЛОКАЛЬНАЯ РЕСУРСНАЯ СМЕТА № 2-03</t>
  </si>
  <si>
    <r>
      <t>ТРУБЫ СТАЛЬНЫЕ ЭЛЕКТРОСВАРНЫЕ ПРЯМОШОВНЫЕ С ТЕРМОУСИЛЕНИЕМ СВАРНОГО ШВА СТ. 3 ДН. 159Х4,5 ММ (ВЕС 1 ПМ - 17,15 КГ)-</t>
    </r>
    <r>
      <rPr>
        <b/>
        <sz val="10"/>
        <rFont val="Times New Roman"/>
        <family val="1"/>
        <charset val="204"/>
      </rPr>
      <t>ВОЗВРАТ СТОИМОСТИ</t>
    </r>
  </si>
  <si>
    <t>МАТЫ ПРОШИВНЫЕ</t>
  </si>
  <si>
    <t>Директор ООО "Мухандисликтармоклари"</t>
  </si>
  <si>
    <t xml:space="preserve"> _______________  Ратникова О.А.</t>
  </si>
  <si>
    <t>КАПИТАЛЬНЫЙ РЕМОНТ (ПЕРЕКЛАДКА) ТЕПЛОВЫХ СЕТЕЙ: КВАРТАЛ 24, ВВОД Р-12-12 МЕЖДУ ПУ И Ж/Д-26  (РУ-10)</t>
  </si>
  <si>
    <t>0,0816</t>
  </si>
  <si>
    <t>0,00314*26</t>
  </si>
  <si>
    <t>ОКРУГЛ(130/5)</t>
  </si>
  <si>
    <t>26,26</t>
  </si>
  <si>
    <t>1,01*26</t>
  </si>
  <si>
    <t>130</t>
  </si>
  <si>
    <t>2,2295</t>
  </si>
  <si>
    <t>0,01715*130</t>
  </si>
  <si>
    <t>67,59</t>
  </si>
  <si>
    <t>3,14*159*0,001*130+0,149*8+0,149*2+0,149*8</t>
  </si>
  <si>
    <t>ОКРУГЛ(130/6)</t>
  </si>
  <si>
    <t>0,2214</t>
  </si>
  <si>
    <t>0,0123*8+0,0123*2+0,0123*8</t>
  </si>
  <si>
    <t>64,9</t>
  </si>
  <si>
    <t>3,14*159*0,001*130</t>
  </si>
  <si>
    <t>1,9496</t>
  </si>
  <si>
    <t>3,14*(159*0,001+0,04)*0,04*130*0,6</t>
  </si>
  <si>
    <t>Изоляция трубопроводов матами прошивными</t>
  </si>
  <si>
    <t>3,14*(159*0,001+2*0,04)*130</t>
  </si>
  <si>
    <t>_________________</t>
  </si>
  <si>
    <t>2-04</t>
  </si>
  <si>
    <t xml:space="preserve"> КАПИТАЛЬНЫЙ РЕМОНТ (ПЕРЕКЛАДКА) ТЕПЛЛОВЫХ СЕТЕЙ: КВАРТАЛ - 25, ВВОД М-1-12 МЕЖДУ ТК-4 И ТВ-6 (РУ-10)</t>
  </si>
  <si>
    <t>Е310-1025 ШНК4.04.06-14 Р.3.Т.7 К=0,41</t>
  </si>
  <si>
    <t>ПЕРЕВОЗКА ГРУЗОВ АВТОМОБИЛЕМ, РАССТОЯНИЕ ПЕРЕВОЗКИ 25 КМ, КЛАСС ГРУЗА 1</t>
  </si>
  <si>
    <t>ПЕРЕВОЗКА ГРУЗОВ АВТОМОБИЛЕМ, РАССТОЯНИЕ ПЕРЕВОЗКИ 25 КМ, КЛАСС ГРУЗА 1(ГПС)</t>
  </si>
  <si>
    <t>Е2401-32-2</t>
  </si>
  <si>
    <t>УСТАНОВКА ЗАДВИЖЕК ИЛИ КЛАПАНОВ СТАЛЬНЫХ Д=80 ММ ДЛЯ ГОРЯЧЕЙ ВОДЫ И ПАРА</t>
  </si>
  <si>
    <t>54302</t>
  </si>
  <si>
    <t>ЗАДВИЖКА СТАЛЬНАЯ ФЛАНЦЕВАЯ 30С41НЖ РУ-16 ДИАМЕТРОМ 80 ММ</t>
  </si>
  <si>
    <t>53.5</t>
  </si>
  <si>
    <t>ОТВОД Д-89 ММ</t>
  </si>
  <si>
    <t>КАПИТАЛЬНЫЙ РЕМОНТ (ПЕРЕКЛАДКА) ТЕПЛЛОВЫХ СЕТЕЙ: КВАРТАЛ - 25, ВВОД М-1-12 МЕЖДУ ТК-4 И ТВ-6 (РУ-10)</t>
  </si>
  <si>
    <t>ЛОКАЛЬНАЯ РЕСУРСНАЯ СМЕТА № 2-04</t>
  </si>
  <si>
    <t>КАПИТАЛЬНЫЙ РЕМОНТ (ПЕРЕКЛАДКА) ТЕПЛЛОВЫХ СЕТЕЙ:  КВАРТА-25, ВВОД Р-1-12 МЕЖДУ ТК-4 И ТВ-6 (Р-10)</t>
  </si>
  <si>
    <t>140/2</t>
  </si>
  <si>
    <t>311/2</t>
  </si>
  <si>
    <t>(((1,8+0,1+0,1)*0,25+0,3)*2+1,48)*140/2</t>
  </si>
  <si>
    <t>340,48</t>
  </si>
  <si>
    <t>((0,3*2+1,48+((1,8+0,1+0,1)*0,25+0,3)*2+1,48)/2*(1,8+0,1+0,1)-(0,1+0,1)*1,48)*140/2</t>
  </si>
  <si>
    <t>4,144</t>
  </si>
  <si>
    <t>0,7*1,48*1*ОКРУГЛ(140/2/20)</t>
  </si>
  <si>
    <t>10,09</t>
  </si>
  <si>
    <t>(340,48-4,144)*0,03</t>
  </si>
  <si>
    <t>326,246</t>
  </si>
  <si>
    <t>340,48-4,144-10,09</t>
  </si>
  <si>
    <t>Количество ГПС для обратной засыпки</t>
  </si>
  <si>
    <t>3,08*15*0,01*50</t>
  </si>
  <si>
    <t>3,08*10*0,01*50</t>
  </si>
  <si>
    <t>23,1*1,6+15,4*2,1</t>
  </si>
  <si>
    <t>(0+50)*3,08</t>
  </si>
  <si>
    <t>12,32</t>
  </si>
  <si>
    <t>(((1,8+0,1+0,1)*0,25+0,3)*2+1,48)*ОКРУГЛ(140/2/20)</t>
  </si>
  <si>
    <t>70*10/100</t>
  </si>
  <si>
    <t>23,4861</t>
  </si>
  <si>
    <t>(4,144+10,09)*1,65</t>
  </si>
  <si>
    <t>561,792</t>
  </si>
  <si>
    <t>326,246*1,65+23,4861</t>
  </si>
  <si>
    <t>340,48*1,1</t>
  </si>
  <si>
    <t>374,528*1,6</t>
  </si>
  <si>
    <t>374,528*0,9</t>
  </si>
  <si>
    <t>374,528*0,1</t>
  </si>
  <si>
    <t>64,68</t>
  </si>
  <si>
    <t>215,6*0,3</t>
  </si>
  <si>
    <t>10,84</t>
  </si>
  <si>
    <t>ОКРУГЛ(140/2/3)*0,44+МАКС(ОКРУГЛ(140/2/3)*0,02)*0,72</t>
  </si>
  <si>
    <t>140/2*1,28*0,1</t>
  </si>
  <si>
    <t>8,96*1,65</t>
  </si>
  <si>
    <t>14,784+7*0,44*2,4+1*0,72*2,4</t>
  </si>
  <si>
    <t>ОКРУГЛ(ОКРУГЛ(140/2/3)*0,3)</t>
  </si>
  <si>
    <t>МАКС(ОКРУГЛ(140/2/3)*0,02)</t>
  </si>
  <si>
    <t>0,2857</t>
  </si>
  <si>
    <t>0,00314*91</t>
  </si>
  <si>
    <t>91</t>
  </si>
  <si>
    <t>ОКРУГЛ(140/5)+ОКРУГЛ(311/5)+ОКРУГЛ(3/5)</t>
  </si>
  <si>
    <t>ОКРУГЛ(140/5)+ОКРУГЛ(3/5)</t>
  </si>
  <si>
    <t>91,91</t>
  </si>
  <si>
    <t>1,01*91</t>
  </si>
  <si>
    <t>0,377</t>
  </si>
  <si>
    <t>0,013*29</t>
  </si>
  <si>
    <t>311</t>
  </si>
  <si>
    <t>7,7861</t>
  </si>
  <si>
    <t>0,01715*140+0,01715*311+0,01715*3</t>
  </si>
  <si>
    <t>Установка задвижек стальных Д=80 мм</t>
  </si>
  <si>
    <t>229,92</t>
  </si>
  <si>
    <t>3,14*159*0,001*140+3,14*159*0,001*311+3,14*159*0,001*3+0,149*10+0,149*2+0,07*4+0,149*8</t>
  </si>
  <si>
    <t>76</t>
  </si>
  <si>
    <t>ОКРУГЛ(140/6)+ОКРУГЛ(311/6)+ОКРУГЛ(3/6)</t>
  </si>
  <si>
    <t>0,254</t>
  </si>
  <si>
    <t>0,0123*10+0,0123*2+0,002*4+0,0123*8</t>
  </si>
  <si>
    <t>Отводы Д=89 мм</t>
  </si>
  <si>
    <t>10+2+8</t>
  </si>
  <si>
    <t>226,66</t>
  </si>
  <si>
    <t>3,14*159*0,001*140+3,14*159*0,001*311+3,14*159*0,001*3</t>
  </si>
  <si>
    <t>6,8085</t>
  </si>
  <si>
    <t>(3,14*(159*0,001+0,04)*0,04*140+3,14*(159*0,001+0,04)*0,04*311+3,14*(159*0,001+0,04)*0,04*3)*0,6</t>
  </si>
  <si>
    <t>140+3</t>
  </si>
  <si>
    <t>3,14*(159*0,001+2*0,04)*140+3,14*(159*0,001+2*0,04)*3</t>
  </si>
  <si>
    <t>233,39</t>
  </si>
  <si>
    <t>3,14*(159*0,001+2*0,04)*311</t>
  </si>
  <si>
    <t>454</t>
  </si>
  <si>
    <t>140+311+3</t>
  </si>
  <si>
    <t>2-05</t>
  </si>
  <si>
    <t xml:space="preserve"> КАПИТАЛЬНЫЙ РЕМОНТ (ПЕРЕКЛАДКА) ТЕПЛЛОВЫХ СЕТЕЙ: УЛ. ФОЗИЛТЕПА, ВВОД М-1-20 МЕЖДУ ТК М-1-20 И ПУ (РУ-10)</t>
  </si>
  <si>
    <t>РАЗДЕЛ 5.НЕПОДВИЖНЫЕ ОПОРЫ</t>
  </si>
  <si>
    <t>Е4604-1-2</t>
  </si>
  <si>
    <t>РАЗБОРКА ОСНОВАНИЙ БЕТОННЫХ НЕПОДВИЖНЫХ ОПОР</t>
  </si>
  <si>
    <t>Е66-48-1</t>
  </si>
  <si>
    <t>ДЕМОНТАЖ МЕТАЛЛОКОНСТРУКЦИЙ НЕПОДВИЖНЫХ И ДР. МЕТАЛЛОКОНСТРУКЦИЙ</t>
  </si>
  <si>
    <t>ТН</t>
  </si>
  <si>
    <t>36.2</t>
  </si>
  <si>
    <t>36.3</t>
  </si>
  <si>
    <t>36.4</t>
  </si>
  <si>
    <t>36.5</t>
  </si>
  <si>
    <t>Ц3801-008-01 ДОП. 10</t>
  </si>
  <si>
    <t>СБОРКА С ПОМОЩЬЮ ЛЕБЕДОК РУЧНЫХ (С УСТАНОВКОЙ И СНЯТИЕМ ИХ В ПРОЦЕССЕ РАБОТЫ) ИЛИ ВРУЧНУЮ (МЕЛКИХ ДЕТАЛЕЙ): ОПОРНЫХ КОНСТРУКЦИЙ ПОД ТРУБОПРОВОДЫ ВЕСОМ ДО 500 КГ/-ИЗГОТОВЛЕНИЕ НЕПОДВИЖНЫХ ОПОР</t>
  </si>
  <si>
    <t>766</t>
  </si>
  <si>
    <t>КРАНЫ НА АВТОМОБИЛЬНОМ ХОДУ ПРИ РАБОТЕ НА МОНТАЖЕ ТЕХНОЛОГИЧЕСКОГО ОБОРУДОВАНИЯ 10 Т</t>
  </si>
  <si>
    <t>969</t>
  </si>
  <si>
    <t>ЛЕБЕДКИ РУЧНЫЕ И РЫЧАЖНЫЕ, ТЯГОВЫМ УСИЛИЕМ 31,39 (3,2) КН (Т)</t>
  </si>
  <si>
    <t>1567</t>
  </si>
  <si>
    <t>ПРЕСС-НОЖНИЦЫ КОМБИНИРОВАННЫЕ</t>
  </si>
  <si>
    <t>1695</t>
  </si>
  <si>
    <t>СТАНКИ СВЕРЛИЛЬНЫЕ</t>
  </si>
  <si>
    <t>39.7</t>
  </si>
  <si>
    <t>1747</t>
  </si>
  <si>
    <t>СТАНКИ ТОКАРНО-ВИНТОРЕЗНЫЕ</t>
  </si>
  <si>
    <t>39.8</t>
  </si>
  <si>
    <t>39.9</t>
  </si>
  <si>
    <t>2510</t>
  </si>
  <si>
    <t>АВТОМОБИЛИ БОРТОВЫЕ ГРУЗОПОДЪЕМНОСТЬЮ ДО 8 Т</t>
  </si>
  <si>
    <t>39.10</t>
  </si>
  <si>
    <t>39.11</t>
  </si>
  <si>
    <t>39.12</t>
  </si>
  <si>
    <t>35315</t>
  </si>
  <si>
    <t>ЭЛЕКТРОДЫ ДИАМЕТРОМ 4 ММ Э50А</t>
  </si>
  <si>
    <t>39.13</t>
  </si>
  <si>
    <t>39.14</t>
  </si>
  <si>
    <t>45002</t>
  </si>
  <si>
    <t>КРУГ ОТРЕЗНОЙ</t>
  </si>
  <si>
    <t>39.15</t>
  </si>
  <si>
    <t>Е0601-1-1 ДОП. 3</t>
  </si>
  <si>
    <t>ОБЕТОНИРОВАНИЕ НЕПОДВИЖНЫХ ОПОР</t>
  </si>
  <si>
    <t>403</t>
  </si>
  <si>
    <t>ВИБРАТОРЫ ГЛУБИННЫЕ</t>
  </si>
  <si>
    <t>35516</t>
  </si>
  <si>
    <t>РОГОЖА</t>
  </si>
  <si>
    <t>РАЗДЕЛ 6.ОПОРНЫЕ ПОДУШКИ</t>
  </si>
  <si>
    <t>403-275</t>
  </si>
  <si>
    <t>ОПОРНАЯ ПОДУШКА ОП-3</t>
  </si>
  <si>
    <t>РАЗДЕЛ 7.ТРУБОПРОВОДЫ И АРМАТУРА</t>
  </si>
  <si>
    <t>Е66-16-5</t>
  </si>
  <si>
    <t>ДЕМОНТАЖ ТРУБОПРОВОДОВ В НЕПРОХОДНЫХ КАНАЛАХ КРАНОМ, ДИАМЕТРОМ ТРУБ ДО: 200 ММ</t>
  </si>
  <si>
    <t>Е66-049-05 ДОП. 8</t>
  </si>
  <si>
    <t>ДЕМОНТАЖ ТРУБОПРОВОДОВ ИЗ СТАЛЬНЫХ ТРУБ, ДИАМЕТРОМ ТРУБ ДО: 200 ММ (В КАМЕРАХ)</t>
  </si>
  <si>
    <t>Е2401-2-7</t>
  </si>
  <si>
    <t>ПРОКЛАДКА В НЕПРОХОДНОМ КАНАЛЕ СТАЛЬНЫХ ТРУБОПРОВОДОВ Д=200 ММ ПРИ УСЛОВНОМ ДАВЛЕНИИ 1,6 МПА И ТЕМПЕРАТУРЕ 150 ГР.С</t>
  </si>
  <si>
    <t>Е2401-3-7</t>
  </si>
  <si>
    <t>ПРОКЛАДКА В ПРОХОДНОМ КАНАЛЕ СТАЛЬНЫХ ТРУБОПРОВОДОВ Д=200 ММ ПРИ УСЛОВНОМ ДАВЛЕНИИ 1,6 МПА И ТЕМПЕРАТУРЕ 150 ГР.С (ТРУБЫ В КАМЕРАХ)</t>
  </si>
  <si>
    <t>ТРУБЫ СТАЛЬНЫЕ ЭЛЕКТРОСВАРНЫЕ ПРЯМОШОВНЫЕ С ТЕРМОУСИЛЕНИЕМ СВАРНОГО ШВА СТ.3 ДН. 219Х6,0 ММ (ВЕС 1 ПМ - 31,52 КГ)</t>
  </si>
  <si>
    <t>ОПОРЫ НЕПОДВИЖНЫЕ</t>
  </si>
  <si>
    <t>ОПОРЫ СКОЛЬЗЯЩИЕ Д 219 ММ</t>
  </si>
  <si>
    <t>Е2401-32-5</t>
  </si>
  <si>
    <t>УСТАНОВКА ЗАДВИЖЕК ИЛИ КЛАПАНОВ СТАЛЬНЫХ Д=200 ММ ДЛЯ ГОРЯЧЕЙ ВОДЫ И ПАРА</t>
  </si>
  <si>
    <t>54.6</t>
  </si>
  <si>
    <t>54.7</t>
  </si>
  <si>
    <t>54.8</t>
  </si>
  <si>
    <t>54.9</t>
  </si>
  <si>
    <t>54.10</t>
  </si>
  <si>
    <t>54.11</t>
  </si>
  <si>
    <t>54.12</t>
  </si>
  <si>
    <t>54.13</t>
  </si>
  <si>
    <t>63528</t>
  </si>
  <si>
    <t>ЗАДВИЖКИ СТАЛЬНЫЕ ФЛАНЦЕВЫЕ 30С41НЖ РУ-16 ДИАМЕТРОМ 200 ММ</t>
  </si>
  <si>
    <t>Ц1211-6-7</t>
  </si>
  <si>
    <t>ПРИСОЕДИНЕНИЕ ТРУБОПРОВОДОВ УСЛОВНЫМ ДАВЛЕНИЕМ ДО 2,5 МПА К ДЕЙСТВУЮЩЕЙ МАГИСТРАЛИ. ДИАМЕТР НАРУЖНЫЙ ПРИСОЕДИНЯЕМОЙ ТРУБЫ, ММ 219</t>
  </si>
  <si>
    <t>55.5</t>
  </si>
  <si>
    <t>55.6</t>
  </si>
  <si>
    <t>56.4</t>
  </si>
  <si>
    <t>Е2505-027-04</t>
  </si>
  <si>
    <t>КОНТРОЛЬ КАЧЕСТВА СВАРНЫХ СОЕДИНЕНИЙ ТРУБ УЛЬТРАЗВУКОВЫМ МЕТОДОМ НА ТРАССЕ, УСЛОВНЫЙ ДИАМЕТР: 200 ММ</t>
  </si>
  <si>
    <t>58.4</t>
  </si>
  <si>
    <t>ОТВОД Д-219 ММ</t>
  </si>
  <si>
    <t>РАЗДЕЛ 8.ТЕПЛОИЗОЛЯЦИЯ</t>
  </si>
  <si>
    <t>64.6</t>
  </si>
  <si>
    <t>64.7</t>
  </si>
  <si>
    <t>64.8</t>
  </si>
  <si>
    <t>64.9</t>
  </si>
  <si>
    <t>РАЗДЕЛ 9.ЭЛЕМЕНТЫ КАМЕРЫ</t>
  </si>
  <si>
    <t>66.1</t>
  </si>
  <si>
    <t>66.2</t>
  </si>
  <si>
    <t>66.3</t>
  </si>
  <si>
    <t>66.4</t>
  </si>
  <si>
    <t>66.5</t>
  </si>
  <si>
    <t>66.6</t>
  </si>
  <si>
    <t>66.7</t>
  </si>
  <si>
    <t>66.8</t>
  </si>
  <si>
    <t>66.9</t>
  </si>
  <si>
    <t>66.10</t>
  </si>
  <si>
    <t>70.1</t>
  </si>
  <si>
    <t>70.2</t>
  </si>
  <si>
    <t>70.3</t>
  </si>
  <si>
    <t>70.4</t>
  </si>
  <si>
    <t>70.5</t>
  </si>
  <si>
    <t>70.6</t>
  </si>
  <si>
    <t>РАЗДЕЛ 10.ВОЗВРАТ СТОИМОСТИ МАТЕРИАЛОВ ЗАКАЗЧИКА</t>
  </si>
  <si>
    <t>71</t>
  </si>
  <si>
    <t>ТРУБЫ СТАЛЬНЫЕ ЭЛЕКТРОСВАРНЫЕ Д 219 ММ (ВОЗВРАТ)</t>
  </si>
  <si>
    <t>МЕТАЛЛОЛОМ (НЕПОДВИЖНЫЕ ОПОРЫ, ОТПАИ, ДРЕНАЖНЫЕ ТРУБЫ, ЛЕСТНИЦЫ) (ВОЗВРАТ)</t>
  </si>
  <si>
    <t>КАПИТАЛЬНЫЙ РЕМОНТ (ПЕРЕКЛАДКА) ТЕПЛЛОВЫХ СЕТЕЙ: УЛ. ФОЗИЛТЕПА, ВВОД М-1-20 МЕЖДУ ТК М-1-20 И ПУ (РУ-10)</t>
  </si>
  <si>
    <t>ЛОКАЛЬНАЯ РЕСУРСНАЯ СМЕТА № 2-05</t>
  </si>
  <si>
    <t>КОМПРЕССОРЫ ПЕРЕДВИЖНЫЕ С ДВИГАТЕЛЕМ ВНУТРЕННЕГО СГОРАНИЯ ДАВЛЕНИЕМ 800 КПА (8 АТМ.) 10 М3/МИН</t>
  </si>
  <si>
    <r>
      <t>ТРУБЫ СТАЛЬНЫЕ ЭЛЕКТРОСВАРНЫЕ ПРЯМОШОВНЫЕ С ТЕРМОУСИЛЕНИЕМ СВАРНОГО ШВА СТ.3 ДН. 219Х6,0 ММ (ВЕС 1 ПМ - 31,52 КГ)-</t>
    </r>
    <r>
      <rPr>
        <b/>
        <sz val="10"/>
        <rFont val="Times New Roman"/>
        <family val="1"/>
        <charset val="204"/>
      </rPr>
      <t>ВОЗВРАТ СТОИМОСТИ</t>
    </r>
  </si>
  <si>
    <t>ТРУБЫ СТАЛЬНЫЕ ЭЛЕКТРОСВАРНЫЕ Д±219 ММ (ВОЗВРАТ)</t>
  </si>
  <si>
    <t>________________   Ратникова О.А.</t>
  </si>
  <si>
    <t>82</t>
  </si>
  <si>
    <t>164/2</t>
  </si>
  <si>
    <t>Длина асфальтирования</t>
  </si>
  <si>
    <t>252,56</t>
  </si>
  <si>
    <t>(((1,8+0,1+0,1)*0,25+0,3)*2+1,48)*164/2</t>
  </si>
  <si>
    <t>398,848</t>
  </si>
  <si>
    <t>((0,3*2+1,48+((1,8+0,1+0,1)*0,25+0,3)*2+1,48)/2*(1,8+0,1+0,1)-(0,1+0,1)*1,48)*164/2</t>
  </si>
  <si>
    <t>0,7*1,48*1*ОКРУГЛ(164/2/20)</t>
  </si>
  <si>
    <t>11,841</t>
  </si>
  <si>
    <t>(398,848-4,144)*0,03</t>
  </si>
  <si>
    <t>382,863</t>
  </si>
  <si>
    <t>398,848-4,144-11,841</t>
  </si>
  <si>
    <t>170</t>
  </si>
  <si>
    <t>39,27</t>
  </si>
  <si>
    <t>3,08*15*0,01*85</t>
  </si>
  <si>
    <t>26,18</t>
  </si>
  <si>
    <t>3,08*10*0,01*85</t>
  </si>
  <si>
    <t>117,81</t>
  </si>
  <si>
    <t>39,27*1,6+26,18*2,1</t>
  </si>
  <si>
    <t>261,8</t>
  </si>
  <si>
    <t>(0+85)*3,08</t>
  </si>
  <si>
    <t>(((1,8+0,1+0,1)*0,25+0,3)*2+1,48)*ОКРУГЛ(164/2/20)</t>
  </si>
  <si>
    <t>8,2</t>
  </si>
  <si>
    <t>82*10/100</t>
  </si>
  <si>
    <t>26,3753</t>
  </si>
  <si>
    <t>(4,144+11,841)*1,65</t>
  </si>
  <si>
    <t>658,0993</t>
  </si>
  <si>
    <t>382,863*1,65+26,3753</t>
  </si>
  <si>
    <t>398,848*1,1</t>
  </si>
  <si>
    <t>438,7328*1,6</t>
  </si>
  <si>
    <t>438,7328*0,9</t>
  </si>
  <si>
    <t>438,7328*0,1</t>
  </si>
  <si>
    <t>75,77</t>
  </si>
  <si>
    <t>252,56*0,3</t>
  </si>
  <si>
    <t>12,6</t>
  </si>
  <si>
    <t>ОКРУГЛ(164/2/3)*0,44+ОКРУГЛ(ОКРУГЛ(164/2/3)*0,02)*0,72</t>
  </si>
  <si>
    <t>164/2*1,28*0,1</t>
  </si>
  <si>
    <t>10,496*1,65</t>
  </si>
  <si>
    <t>17,3184+8*0,44*2,4+1*0,72*2,4</t>
  </si>
  <si>
    <t>ОКРУГЛ(ОКРУГЛ(164/2/3)*0,3)</t>
  </si>
  <si>
    <t>ОКРУГЛ(ОКРУГЛ(164/2/3)*0,02)</t>
  </si>
  <si>
    <t>Неподвижные опоры</t>
  </si>
  <si>
    <t>Разборка бетонных оснований неподвижных опор</t>
  </si>
  <si>
    <t>0,25*4</t>
  </si>
  <si>
    <t>Демонтаж стальных конструкций неподвижных опор</t>
  </si>
  <si>
    <t>0,0456</t>
  </si>
  <si>
    <t>0,0163*4*0,7</t>
  </si>
  <si>
    <t>1*2</t>
  </si>
  <si>
    <t>2,0456</t>
  </si>
  <si>
    <t>0,0456+2</t>
  </si>
  <si>
    <t>Изготовление и монтаж стальных конструкций неподвижых опор</t>
  </si>
  <si>
    <t>0,0652</t>
  </si>
  <si>
    <t>0,0163*4</t>
  </si>
  <si>
    <t>Стальной лист 8-12 мм</t>
  </si>
  <si>
    <t>Обетонирование неподвижых опор</t>
  </si>
  <si>
    <t>24,2</t>
  </si>
  <si>
    <t>6,05*4</t>
  </si>
  <si>
    <t>0,3447</t>
  </si>
  <si>
    <t>0,01231*28</t>
  </si>
  <si>
    <t>Опоры скользящие Д=219 мм</t>
  </si>
  <si>
    <t>ОКРУГЛ(164/6)+ОКРУГЛ(6/6)</t>
  </si>
  <si>
    <t>Опорная подушка ОП-3</t>
  </si>
  <si>
    <t>55,72</t>
  </si>
  <si>
    <t>1,99*28</t>
  </si>
  <si>
    <t>1,12</t>
  </si>
  <si>
    <t>0,04*28</t>
  </si>
  <si>
    <t>Разборка трубопроводов подземной прокладки Д=219 мм</t>
  </si>
  <si>
    <t>164</t>
  </si>
  <si>
    <t>Разборка труб в камерах Д=219 мм</t>
  </si>
  <si>
    <t>5,3584</t>
  </si>
  <si>
    <t>0,03152*164+0,03152*6</t>
  </si>
  <si>
    <t>Прокладка трубопроводов подземной прокладки Д=219х6,0 мм</t>
  </si>
  <si>
    <t>Прокладка труб в камерах Д=219х6,0 мм</t>
  </si>
  <si>
    <t>Установка задвижек стальных Д=200 мм</t>
  </si>
  <si>
    <t>Присоединение трубопроводов к действующей магистрали Д=219 мм</t>
  </si>
  <si>
    <t>119,23</t>
  </si>
  <si>
    <t>3,14*219*0,001*164+3,14*219*0,001*6+0,2324*10</t>
  </si>
  <si>
    <t>Просвечивание стыков ультразвуковым дефектоскопом труб Д=219х6,0 мм</t>
  </si>
  <si>
    <t>0,256</t>
  </si>
  <si>
    <t>0,0256*10</t>
  </si>
  <si>
    <t>Отводы Д=219 мм</t>
  </si>
  <si>
    <t>116,9</t>
  </si>
  <si>
    <t>3,14*219*0,001*164+3,14*219*0,001*6</t>
  </si>
  <si>
    <t>3,3181</t>
  </si>
  <si>
    <t>(3,14*(219*0,001+0,04)*0,04*164+3,14*(219*0,001+0,04)*0,04*6)*0,6</t>
  </si>
  <si>
    <t>164+6</t>
  </si>
  <si>
    <t>159,61</t>
  </si>
  <si>
    <t>3,14*(219*0,001+2*0,04)*164+3,14*(219*0,001+2*0,04)*6</t>
  </si>
  <si>
    <t>Возврат стальных труб Д=219 мм</t>
  </si>
  <si>
    <t>Возврат металлолома (неподвижные опоры, отпаи, дренажные трубы, лестницы)</t>
  </si>
  <si>
    <t>______________________</t>
  </si>
  <si>
    <t>ИЗОЛЯЦИЯ ТРУБОПРОВОДОВ Д-219 ММ МИНЕРАЛЬНОЙ ВАТОЙ Т.40 ММ</t>
  </si>
</sst>
</file>

<file path=xl/styles.xml><?xml version="1.0" encoding="utf-8"?>
<styleSheet xmlns="http://schemas.openxmlformats.org/spreadsheetml/2006/main">
  <numFmts count="8">
    <numFmt numFmtId="164" formatCode="0.0000"/>
    <numFmt numFmtId="165" formatCode="\ #,##0.00&quot;р. &quot;;\-#,##0.00&quot;р. &quot;;&quot; -&quot;#&quot;р. &quot;;@\ "/>
    <numFmt numFmtId="166" formatCode="_-* #,##0&quot;сом.&quot;_-;\-* #,##0&quot;сом.&quot;_-;_-* &quot;-&quot;&quot;сом.&quot;_-;_-@_-"/>
    <numFmt numFmtId="167" formatCode="_-* #,##0.00_р_._-;\-* #,##0.00_р_._-;_-* &quot;-&quot;??_р_._-;_-@_-"/>
    <numFmt numFmtId="168" formatCode="0.000000"/>
    <numFmt numFmtId="169" formatCode="_-* #,##0.00&quot;р.&quot;_-;\-* #,##0.00&quot;р.&quot;_-;_-* &quot;-&quot;??&quot;р.&quot;_-;_-@_-"/>
    <numFmt numFmtId="170" formatCode="_-* #,##0.0000_р_._-;\-* #,##0.0000_р_._-;_-* &quot;-&quot;??_р_._-;_-@_-"/>
    <numFmt numFmtId="171" formatCode="0.000"/>
  </numFmts>
  <fonts count="8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Times New Roman Cyr"/>
      <family val="1"/>
      <charset val="204"/>
    </font>
    <font>
      <sz val="9"/>
      <name val="Times New Roman Cyr"/>
      <family val="1"/>
      <charset val="204"/>
    </font>
    <font>
      <sz val="8"/>
      <name val="Arial"/>
      <family val="2"/>
      <charset val="204"/>
    </font>
    <font>
      <b/>
      <sz val="12"/>
      <name val="Times New Roman Cyr"/>
      <family val="1"/>
      <charset val="204"/>
    </font>
    <font>
      <sz val="12"/>
      <name val="Times New Roman Cyr"/>
      <family val="1"/>
      <charset val="204"/>
    </font>
    <font>
      <b/>
      <sz val="11"/>
      <name val="Times New Roman Cyr"/>
      <charset val="204"/>
    </font>
    <font>
      <b/>
      <sz val="9"/>
      <name val="Times New Roman Cyr"/>
      <family val="1"/>
      <charset val="204"/>
    </font>
    <font>
      <sz val="10"/>
      <name val="Arial Cyr"/>
      <charset val="204"/>
    </font>
    <font>
      <b/>
      <u/>
      <sz val="12"/>
      <name val="Times New Roman Cyr"/>
      <family val="1"/>
      <charset val="204"/>
    </font>
    <font>
      <b/>
      <sz val="10"/>
      <name val="Times New Roman Cyr"/>
      <family val="1"/>
      <charset val="204"/>
    </font>
    <font>
      <sz val="9"/>
      <color rgb="FF800080"/>
      <name val="Times New Roman Cyr"/>
      <charset val="204"/>
    </font>
    <font>
      <sz val="10"/>
      <name val="Times New Roman Cyr"/>
      <charset val="204"/>
    </font>
    <font>
      <sz val="9"/>
      <color rgb="FF003300"/>
      <name val="Times New Roman Cyr"/>
      <charset val="204"/>
    </font>
    <font>
      <sz val="10"/>
      <color rgb="FF003300"/>
      <name val="Times New Roman Cyr"/>
      <charset val="204"/>
    </font>
    <font>
      <sz val="10"/>
      <color rgb="FF000080"/>
      <name val="Times New Roman Cyr"/>
      <charset val="204"/>
    </font>
    <font>
      <sz val="9"/>
      <color rgb="FF000080"/>
      <name val="Times New Roman Cyr"/>
      <charset val="204"/>
    </font>
    <font>
      <sz val="9"/>
      <name val="Times New Roman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i/>
      <u/>
      <sz val="12"/>
      <name val="Times New Roman Cyr"/>
      <family val="1"/>
      <charset val="204"/>
    </font>
    <font>
      <b/>
      <sz val="10"/>
      <name val="Times New Roman"/>
      <family val="1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</font>
    <font>
      <b/>
      <sz val="8"/>
      <name val="Calibri"/>
      <family val="2"/>
      <charset val="204"/>
    </font>
    <font>
      <sz val="8"/>
      <name val="Calibri"/>
      <family val="2"/>
      <charset val="204"/>
    </font>
    <font>
      <b/>
      <u/>
      <sz val="8"/>
      <name val="Arial"/>
    </font>
    <font>
      <sz val="8"/>
      <name val="Arial"/>
    </font>
    <font>
      <i/>
      <u/>
      <sz val="8"/>
      <name val="Arial"/>
    </font>
    <font>
      <i/>
      <u/>
      <sz val="8"/>
      <name val="Arial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u/>
      <sz val="8"/>
      <name val="Arial"/>
      <family val="2"/>
      <charset val="204"/>
    </font>
    <font>
      <sz val="9"/>
      <name val="Calibri"/>
      <family val="2"/>
      <charset val="204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FFFF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</fills>
  <borders count="5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rgb="FF000000"/>
      </bottom>
      <diagonal/>
    </border>
    <border>
      <left/>
      <right/>
      <top style="thin">
        <color indexed="64"/>
      </top>
      <bottom style="hair">
        <color rgb="FF000000"/>
      </bottom>
      <diagonal/>
    </border>
    <border>
      <left/>
      <right style="hair">
        <color rgb="FF000000"/>
      </right>
      <top style="thin">
        <color indexed="64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dashed">
        <color rgb="FF333399"/>
      </bottom>
      <diagonal/>
    </border>
    <border>
      <left/>
      <right style="hair">
        <color rgb="FF000000"/>
      </right>
      <top style="hair">
        <color rgb="FF000000"/>
      </top>
      <bottom style="dashed">
        <color rgb="FF333399"/>
      </bottom>
      <diagonal/>
    </border>
    <border>
      <left style="hair">
        <color rgb="FF000000"/>
      </left>
      <right style="hair">
        <color rgb="FF000000"/>
      </right>
      <top style="dashed">
        <color rgb="FF333399"/>
      </top>
      <bottom style="hair">
        <color rgb="FF000000"/>
      </bottom>
      <diagonal/>
    </border>
    <border>
      <left/>
      <right style="hair">
        <color rgb="FF000000"/>
      </right>
      <top style="dashed">
        <color rgb="FF333399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double">
        <color rgb="FF000000"/>
      </bottom>
      <diagonal/>
    </border>
    <border>
      <left/>
      <right/>
      <top style="hair">
        <color rgb="FF000000"/>
      </top>
      <bottom style="double">
        <color rgb="FF000000"/>
      </bottom>
      <diagonal/>
    </border>
    <border>
      <left/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 style="hair">
        <color rgb="FF000000"/>
      </left>
      <right/>
      <top style="double">
        <color rgb="FF000000"/>
      </top>
      <bottom style="hair">
        <color rgb="FF000000"/>
      </bottom>
      <diagonal/>
    </border>
    <border>
      <left/>
      <right/>
      <top style="double">
        <color rgb="FF000000"/>
      </top>
      <bottom style="hair">
        <color rgb="FF000000"/>
      </bottom>
      <diagonal/>
    </border>
    <border>
      <left/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350">
    <xf numFmtId="0" fontId="0" fillId="0" borderId="0"/>
    <xf numFmtId="0" fontId="19" fillId="0" borderId="0"/>
    <xf numFmtId="0" fontId="36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36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36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36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36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36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36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36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36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36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36" fillId="3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36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6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6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36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6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6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6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6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6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6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6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6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36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36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36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36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36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36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36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36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36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36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36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36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36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36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36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36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36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36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36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36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36" fillId="3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36" fillId="37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36" fillId="37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36" fillId="37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36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36" fillId="37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36" fillId="37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36" fillId="37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36" fillId="37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36" fillId="37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36" fillId="37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36" fillId="37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37" fillId="37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37" fillId="37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37" fillId="37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37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37" fillId="37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37" fillId="37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37" fillId="37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37" fillId="37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37" fillId="37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37" fillId="37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37" fillId="37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37" fillId="38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37" fillId="38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37" fillId="38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37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37" fillId="38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37" fillId="38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37" fillId="38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37" fillId="38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37" fillId="38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37" fillId="38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37" fillId="38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37" fillId="39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37" fillId="39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37" fillId="39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37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37" fillId="39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37" fillId="39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37" fillId="39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37" fillId="39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37" fillId="39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37" fillId="39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37" fillId="39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6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6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30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30" fillId="0" borderId="0"/>
    <xf numFmtId="0" fontId="36" fillId="40" borderId="3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40" borderId="3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40" borderId="3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40" borderId="3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36" fillId="40" borderId="3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40" borderId="3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40" borderId="3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40" borderId="3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40" borderId="3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40" borderId="3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40" borderId="3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40" borderId="3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40" borderId="3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167" fontId="3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2" fillId="0" borderId="0"/>
    <xf numFmtId="0" fontId="51" fillId="33" borderId="0" applyNumberFormat="0" applyBorder="0" applyAlignment="0" applyProtection="0"/>
    <xf numFmtId="0" fontId="51" fillId="34" borderId="0" applyNumberFormat="0" applyBorder="0" applyAlignment="0" applyProtection="0"/>
    <xf numFmtId="0" fontId="51" fillId="35" borderId="0" applyNumberFormat="0" applyBorder="0" applyAlignment="0" applyProtection="0"/>
    <xf numFmtId="0" fontId="51" fillId="36" borderId="0" applyNumberFormat="0" applyBorder="0" applyAlignment="0" applyProtection="0"/>
    <xf numFmtId="0" fontId="51" fillId="44" borderId="0" applyNumberFormat="0" applyBorder="0" applyAlignment="0" applyProtection="0"/>
    <xf numFmtId="0" fontId="51" fillId="45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2" fillId="10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2" fillId="1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2" fillId="18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2" fillId="22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2" fillId="26" borderId="0" applyNumberFormat="0" applyBorder="0" applyAlignment="0" applyProtection="0"/>
    <xf numFmtId="0" fontId="36" fillId="44" borderId="0" applyNumberFormat="0" applyBorder="0" applyAlignment="0" applyProtection="0"/>
    <xf numFmtId="0" fontId="2" fillId="30" borderId="0" applyNumberFormat="0" applyBorder="0" applyAlignment="0" applyProtection="0"/>
    <xf numFmtId="0" fontId="36" fillId="45" borderId="0" applyNumberFormat="0" applyBorder="0" applyAlignment="0" applyProtection="0"/>
    <xf numFmtId="0" fontId="51" fillId="46" borderId="0" applyNumberFormat="0" applyBorder="0" applyAlignment="0" applyProtection="0"/>
    <xf numFmtId="0" fontId="51" fillId="47" borderId="0" applyNumberFormat="0" applyBorder="0" applyAlignment="0" applyProtection="0"/>
    <xf numFmtId="0" fontId="51" fillId="37" borderId="0" applyNumberFormat="0" applyBorder="0" applyAlignment="0" applyProtection="0"/>
    <xf numFmtId="0" fontId="51" fillId="36" borderId="0" applyNumberFormat="0" applyBorder="0" applyAlignment="0" applyProtection="0"/>
    <xf numFmtId="0" fontId="51" fillId="46" borderId="0" applyNumberFormat="0" applyBorder="0" applyAlignment="0" applyProtection="0"/>
    <xf numFmtId="0" fontId="51" fillId="48" borderId="0" applyNumberFormat="0" applyBorder="0" applyAlignment="0" applyProtection="0"/>
    <xf numFmtId="0" fontId="2" fillId="11" borderId="0" applyNumberFormat="0" applyBorder="0" applyAlignment="0" applyProtection="0"/>
    <xf numFmtId="0" fontId="36" fillId="46" borderId="0" applyNumberFormat="0" applyBorder="0" applyAlignment="0" applyProtection="0"/>
    <xf numFmtId="0" fontId="2" fillId="15" borderId="0" applyNumberFormat="0" applyBorder="0" applyAlignment="0" applyProtection="0"/>
    <xf numFmtId="0" fontId="36" fillId="4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2" fillId="19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2" fillId="23" borderId="0" applyNumberFormat="0" applyBorder="0" applyAlignment="0" applyProtection="0"/>
    <xf numFmtId="0" fontId="36" fillId="36" borderId="0" applyNumberFormat="0" applyBorder="0" applyAlignment="0" applyProtection="0"/>
    <xf numFmtId="0" fontId="2" fillId="27" borderId="0" applyNumberFormat="0" applyBorder="0" applyAlignment="0" applyProtection="0"/>
    <xf numFmtId="0" fontId="36" fillId="46" borderId="0" applyNumberFormat="0" applyBorder="0" applyAlignment="0" applyProtection="0"/>
    <xf numFmtId="0" fontId="2" fillId="31" borderId="0" applyNumberFormat="0" applyBorder="0" applyAlignment="0" applyProtection="0"/>
    <xf numFmtId="0" fontId="36" fillId="48" borderId="0" applyNumberFormat="0" applyBorder="0" applyAlignment="0" applyProtection="0"/>
    <xf numFmtId="0" fontId="52" fillId="49" borderId="0" applyNumberFormat="0" applyBorder="0" applyAlignment="0" applyProtection="0"/>
    <xf numFmtId="0" fontId="52" fillId="47" borderId="0" applyNumberFormat="0" applyBorder="0" applyAlignment="0" applyProtection="0"/>
    <xf numFmtId="0" fontId="52" fillId="37" borderId="0" applyNumberFormat="0" applyBorder="0" applyAlignment="0" applyProtection="0"/>
    <xf numFmtId="0" fontId="52" fillId="38" borderId="0" applyNumberFormat="0" applyBorder="0" applyAlignment="0" applyProtection="0"/>
    <xf numFmtId="0" fontId="52" fillId="50" borderId="0" applyNumberFormat="0" applyBorder="0" applyAlignment="0" applyProtection="0"/>
    <xf numFmtId="0" fontId="52" fillId="39" borderId="0" applyNumberFormat="0" applyBorder="0" applyAlignment="0" applyProtection="0"/>
    <xf numFmtId="0" fontId="37" fillId="49" borderId="0" applyNumberFormat="0" applyBorder="0" applyAlignment="0" applyProtection="0"/>
    <xf numFmtId="0" fontId="18" fillId="12" borderId="0" applyNumberFormat="0" applyBorder="0" applyAlignment="0" applyProtection="0"/>
    <xf numFmtId="0" fontId="37" fillId="47" borderId="0" applyNumberFormat="0" applyBorder="0" applyAlignment="0" applyProtection="0"/>
    <xf numFmtId="0" fontId="18" fillId="16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18" fillId="20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18" fillId="24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50" borderId="0" applyNumberFormat="0" applyBorder="0" applyAlignment="0" applyProtection="0"/>
    <xf numFmtId="0" fontId="18" fillId="28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18" fillId="32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52" fillId="51" borderId="0" applyNumberFormat="0" applyBorder="0" applyAlignment="0" applyProtection="0"/>
    <xf numFmtId="0" fontId="52" fillId="52" borderId="0" applyNumberFormat="0" applyBorder="0" applyAlignment="0" applyProtection="0"/>
    <xf numFmtId="0" fontId="52" fillId="53" borderId="0" applyNumberFormat="0" applyBorder="0" applyAlignment="0" applyProtection="0"/>
    <xf numFmtId="0" fontId="52" fillId="38" borderId="0" applyNumberFormat="0" applyBorder="0" applyAlignment="0" applyProtection="0"/>
    <xf numFmtId="0" fontId="52" fillId="50" borderId="0" applyNumberFormat="0" applyBorder="0" applyAlignment="0" applyProtection="0"/>
    <xf numFmtId="0" fontId="52" fillId="54" borderId="0" applyNumberFormat="0" applyBorder="0" applyAlignment="0" applyProtection="0"/>
    <xf numFmtId="0" fontId="53" fillId="34" borderId="0" applyNumberFormat="0" applyBorder="0" applyAlignment="0" applyProtection="0"/>
    <xf numFmtId="0" fontId="54" fillId="55" borderId="47" applyNumberFormat="0" applyAlignment="0" applyProtection="0"/>
    <xf numFmtId="0" fontId="55" fillId="56" borderId="48" applyNumberFormat="0" applyAlignment="0" applyProtection="0"/>
    <xf numFmtId="0" fontId="56" fillId="0" borderId="0" applyNumberFormat="0" applyFill="0" applyBorder="0" applyAlignment="0" applyProtection="0"/>
    <xf numFmtId="0" fontId="57" fillId="35" borderId="0" applyNumberFormat="0" applyBorder="0" applyAlignment="0" applyProtection="0"/>
    <xf numFmtId="0" fontId="58" fillId="0" borderId="49" applyNumberFormat="0" applyFill="0" applyAlignment="0" applyProtection="0"/>
    <xf numFmtId="0" fontId="59" fillId="0" borderId="50" applyNumberFormat="0" applyFill="0" applyAlignment="0" applyProtection="0"/>
    <xf numFmtId="0" fontId="60" fillId="0" borderId="51" applyNumberFormat="0" applyFill="0" applyAlignment="0" applyProtection="0"/>
    <xf numFmtId="0" fontId="60" fillId="0" borderId="0" applyNumberFormat="0" applyFill="0" applyBorder="0" applyAlignment="0" applyProtection="0"/>
    <xf numFmtId="0" fontId="61" fillId="45" borderId="47" applyNumberFormat="0" applyAlignment="0" applyProtection="0"/>
    <xf numFmtId="0" fontId="62" fillId="0" borderId="52" applyNumberFormat="0" applyFill="0" applyAlignment="0" applyProtection="0"/>
    <xf numFmtId="0" fontId="63" fillId="57" borderId="0" applyNumberFormat="0" applyBorder="0" applyAlignment="0" applyProtection="0"/>
    <xf numFmtId="0" fontId="26" fillId="40" borderId="38" applyNumberFormat="0" applyFont="0" applyAlignment="0" applyProtection="0"/>
    <xf numFmtId="0" fontId="64" fillId="55" borderId="53" applyNumberFormat="0" applyAlignment="0" applyProtection="0"/>
    <xf numFmtId="0" fontId="65" fillId="0" borderId="0" applyNumberFormat="0" applyFill="0" applyBorder="0" applyAlignment="0" applyProtection="0"/>
    <xf numFmtId="0" fontId="66" fillId="0" borderId="54" applyNumberFormat="0" applyFill="0" applyAlignment="0" applyProtection="0"/>
    <xf numFmtId="0" fontId="67" fillId="0" borderId="0" applyNumberFormat="0" applyFill="0" applyBorder="0" applyAlignment="0" applyProtection="0"/>
    <xf numFmtId="0" fontId="37" fillId="51" borderId="0" applyNumberFormat="0" applyBorder="0" applyAlignment="0" applyProtection="0"/>
    <xf numFmtId="0" fontId="18" fillId="9" borderId="0" applyNumberFormat="0" applyBorder="0" applyAlignment="0" applyProtection="0"/>
    <xf numFmtId="0" fontId="37" fillId="52" borderId="0" applyNumberFormat="0" applyBorder="0" applyAlignment="0" applyProtection="0"/>
    <xf numFmtId="0" fontId="18" fillId="13" borderId="0" applyNumberFormat="0" applyBorder="0" applyAlignment="0" applyProtection="0"/>
    <xf numFmtId="0" fontId="37" fillId="53" borderId="0" applyNumberFormat="0" applyBorder="0" applyAlignment="0" applyProtection="0"/>
    <xf numFmtId="0" fontId="18" fillId="17" borderId="0" applyNumberFormat="0" applyBorder="0" applyAlignment="0" applyProtection="0"/>
    <xf numFmtId="0" fontId="37" fillId="38" borderId="0" applyNumberFormat="0" applyBorder="0" applyAlignment="0" applyProtection="0"/>
    <xf numFmtId="0" fontId="18" fillId="21" borderId="0" applyNumberFormat="0" applyBorder="0" applyAlignment="0" applyProtection="0"/>
    <xf numFmtId="0" fontId="37" fillId="50" borderId="0" applyNumberFormat="0" applyBorder="0" applyAlignment="0" applyProtection="0"/>
    <xf numFmtId="0" fontId="18" fillId="25" borderId="0" applyNumberFormat="0" applyBorder="0" applyAlignment="0" applyProtection="0"/>
    <xf numFmtId="0" fontId="37" fillId="54" borderId="0" applyNumberFormat="0" applyBorder="0" applyAlignment="0" applyProtection="0"/>
    <xf numFmtId="0" fontId="18" fillId="29" borderId="0" applyNumberFormat="0" applyBorder="0" applyAlignment="0" applyProtection="0"/>
    <xf numFmtId="0" fontId="68" fillId="45" borderId="47" applyNumberFormat="0" applyAlignment="0" applyProtection="0"/>
    <xf numFmtId="0" fontId="10" fillId="5" borderId="4" applyNumberFormat="0" applyAlignment="0" applyProtection="0"/>
    <xf numFmtId="0" fontId="69" fillId="55" borderId="53" applyNumberFormat="0" applyAlignment="0" applyProtection="0"/>
    <xf numFmtId="0" fontId="11" fillId="6" borderId="5" applyNumberFormat="0" applyAlignment="0" applyProtection="0"/>
    <xf numFmtId="0" fontId="70" fillId="55" borderId="47" applyNumberFormat="0" applyAlignment="0" applyProtection="0"/>
    <xf numFmtId="0" fontId="12" fillId="6" borderId="4" applyNumberFormat="0" applyAlignment="0" applyProtection="0"/>
    <xf numFmtId="169" fontId="30" fillId="0" borderId="0" applyFont="0" applyFill="0" applyBorder="0" applyAlignment="0" applyProtection="0"/>
    <xf numFmtId="165" fontId="19" fillId="0" borderId="0" applyFill="0" applyBorder="0" applyAlignment="0" applyProtection="0"/>
    <xf numFmtId="0" fontId="71" fillId="0" borderId="49" applyNumberFormat="0" applyFill="0" applyAlignment="0" applyProtection="0"/>
    <xf numFmtId="0" fontId="4" fillId="0" borderId="1" applyNumberFormat="0" applyFill="0" applyAlignment="0" applyProtection="0"/>
    <xf numFmtId="0" fontId="72" fillId="0" borderId="50" applyNumberFormat="0" applyFill="0" applyAlignment="0" applyProtection="0"/>
    <xf numFmtId="0" fontId="5" fillId="0" borderId="2" applyNumberFormat="0" applyFill="0" applyAlignment="0" applyProtection="0"/>
    <xf numFmtId="0" fontId="73" fillId="0" borderId="51" applyNumberFormat="0" applyFill="0" applyAlignment="0" applyProtection="0"/>
    <xf numFmtId="0" fontId="6" fillId="0" borderId="3" applyNumberFormat="0" applyFill="0" applyAlignment="0" applyProtection="0"/>
    <xf numFmtId="0" fontId="7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4" fillId="0" borderId="54" applyNumberFormat="0" applyFill="0" applyAlignment="0" applyProtection="0"/>
    <xf numFmtId="0" fontId="17" fillId="0" borderId="9" applyNumberFormat="0" applyFill="0" applyAlignment="0" applyProtection="0"/>
    <xf numFmtId="0" fontId="75" fillId="56" borderId="48" applyNumberFormat="0" applyAlignment="0" applyProtection="0"/>
    <xf numFmtId="0" fontId="14" fillId="7" borderId="7" applyNumberFormat="0" applyAlignment="0" applyProtection="0"/>
    <xf numFmtId="0" fontId="76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7" fillId="57" borderId="0" applyNumberFormat="0" applyBorder="0" applyAlignment="0" applyProtection="0"/>
    <xf numFmtId="0" fontId="9" fillId="4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8" fillId="34" borderId="0" applyNumberFormat="0" applyBorder="0" applyAlignment="0" applyProtection="0"/>
    <xf numFmtId="0" fontId="8" fillId="3" borderId="0" applyNumberFormat="0" applyBorder="0" applyAlignment="0" applyProtection="0"/>
    <xf numFmtId="0" fontId="79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2" fillId="8" borderId="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36" fillId="40" borderId="38" applyNumberFormat="0" applyFont="0" applyAlignment="0" applyProtection="0"/>
    <xf numFmtId="0" fontId="80" fillId="0" borderId="52" applyNumberFormat="0" applyFill="0" applyAlignment="0" applyProtection="0"/>
    <xf numFmtId="0" fontId="13" fillId="0" borderId="6" applyNumberFormat="0" applyFill="0" applyAlignment="0" applyProtection="0"/>
    <xf numFmtId="0" fontId="81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0" fontId="82" fillId="35" borderId="0" applyNumberFormat="0" applyBorder="0" applyAlignment="0" applyProtection="0"/>
    <xf numFmtId="0" fontId="7" fillId="2" borderId="0" applyNumberFormat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</cellStyleXfs>
  <cellXfs count="382">
    <xf numFmtId="0" fontId="0" fillId="0" borderId="0" xfId="0"/>
    <xf numFmtId="0" fontId="19" fillId="0" borderId="0" xfId="1" applyFont="1" applyFill="1" applyAlignment="1">
      <alignment vertical="top"/>
    </xf>
    <xf numFmtId="0" fontId="19" fillId="0" borderId="0" xfId="1" applyFont="1" applyFill="1" applyAlignment="1">
      <alignment horizontal="right" vertical="top"/>
    </xf>
    <xf numFmtId="0" fontId="20" fillId="0" borderId="0" xfId="1" applyFont="1" applyFill="1" applyAlignment="1">
      <alignment horizontal="center" vertical="top" wrapText="1"/>
    </xf>
    <xf numFmtId="0" fontId="19" fillId="0" borderId="0" xfId="1" applyFont="1" applyFill="1" applyAlignment="1">
      <alignment horizontal="left" vertical="top"/>
    </xf>
    <xf numFmtId="0" fontId="19" fillId="0" borderId="0" xfId="1" applyFont="1" applyFill="1" applyAlignment="1">
      <alignment horizontal="center" vertical="top"/>
    </xf>
    <xf numFmtId="0" fontId="22" fillId="0" borderId="0" xfId="1" applyFont="1" applyFill="1" applyAlignment="1">
      <alignment horizontal="right" vertical="top"/>
    </xf>
    <xf numFmtId="0" fontId="20" fillId="0" borderId="0" xfId="1" applyFont="1" applyFill="1" applyAlignment="1">
      <alignment horizontal="right" vertical="top"/>
    </xf>
    <xf numFmtId="0" fontId="20" fillId="0" borderId="0" xfId="1" applyFont="1" applyFill="1" applyAlignment="1">
      <alignment vertical="top"/>
    </xf>
    <xf numFmtId="0" fontId="19" fillId="0" borderId="0" xfId="1" applyFont="1" applyFill="1" applyAlignment="1">
      <alignment horizontal="center" vertical="center"/>
    </xf>
    <xf numFmtId="0" fontId="20" fillId="0" borderId="17" xfId="1" applyFont="1" applyFill="1" applyBorder="1" applyAlignment="1">
      <alignment horizontal="center" vertical="center" wrapText="1"/>
    </xf>
    <xf numFmtId="0" fontId="25" fillId="0" borderId="18" xfId="1" applyFont="1" applyFill="1" applyBorder="1" applyAlignment="1">
      <alignment horizontal="center" vertical="center" wrapText="1"/>
    </xf>
    <xf numFmtId="0" fontId="25" fillId="0" borderId="17" xfId="1" applyFont="1" applyFill="1" applyBorder="1" applyAlignment="1">
      <alignment horizontal="center" vertical="center" wrapText="1"/>
    </xf>
    <xf numFmtId="0" fontId="19" fillId="0" borderId="0" xfId="1" applyFont="1" applyFill="1" applyAlignment="1">
      <alignment horizontal="center"/>
    </xf>
    <xf numFmtId="0" fontId="19" fillId="0" borderId="0" xfId="1" applyFont="1" applyFill="1"/>
    <xf numFmtId="0" fontId="28" fillId="0" borderId="25" xfId="0" applyFont="1" applyFill="1" applyBorder="1" applyAlignment="1">
      <alignment horizontal="center" vertical="top" wrapText="1"/>
    </xf>
    <xf numFmtId="0" fontId="28" fillId="0" borderId="26" xfId="0" applyFont="1" applyFill="1" applyBorder="1" applyAlignment="1">
      <alignment horizontal="left" vertical="top" wrapText="1"/>
    </xf>
    <xf numFmtId="0" fontId="28" fillId="0" borderId="26" xfId="0" applyFont="1" applyFill="1" applyBorder="1" applyAlignment="1">
      <alignment horizontal="center" vertical="top" wrapText="1"/>
    </xf>
    <xf numFmtId="2" fontId="19" fillId="0" borderId="0" xfId="1" applyNumberFormat="1" applyFont="1" applyFill="1" applyAlignment="1">
      <alignment horizontal="right" vertical="top"/>
    </xf>
    <xf numFmtId="49" fontId="29" fillId="0" borderId="29" xfId="0" applyNumberFormat="1" applyFont="1" applyFill="1" applyBorder="1" applyAlignment="1">
      <alignment horizontal="center" vertical="top" wrapText="1"/>
    </xf>
    <xf numFmtId="0" fontId="29" fillId="0" borderId="30" xfId="0" applyFont="1" applyFill="1" applyBorder="1" applyAlignment="1">
      <alignment horizontal="center" vertical="top" wrapText="1"/>
    </xf>
    <xf numFmtId="0" fontId="29" fillId="0" borderId="30" xfId="0" applyFont="1" applyFill="1" applyBorder="1" applyAlignment="1">
      <alignment horizontal="left" vertical="top" wrapText="1" indent="2"/>
    </xf>
    <xf numFmtId="0" fontId="29" fillId="0" borderId="30" xfId="0" applyFont="1" applyFill="1" applyBorder="1" applyAlignment="1">
      <alignment horizontal="right" vertical="top"/>
    </xf>
    <xf numFmtId="0" fontId="30" fillId="0" borderId="0" xfId="1" applyFont="1" applyFill="1" applyAlignment="1">
      <alignment vertical="top"/>
    </xf>
    <xf numFmtId="49" fontId="31" fillId="0" borderId="29" xfId="0" applyNumberFormat="1" applyFont="1" applyFill="1" applyBorder="1" applyAlignment="1">
      <alignment horizontal="center" vertical="top" wrapText="1"/>
    </xf>
    <xf numFmtId="0" fontId="31" fillId="0" borderId="30" xfId="0" applyFont="1" applyFill="1" applyBorder="1" applyAlignment="1">
      <alignment horizontal="center" vertical="top" wrapText="1"/>
    </xf>
    <xf numFmtId="0" fontId="31" fillId="0" borderId="30" xfId="0" applyFont="1" applyFill="1" applyBorder="1" applyAlignment="1">
      <alignment horizontal="left" vertical="top" wrapText="1" indent="2"/>
    </xf>
    <xf numFmtId="0" fontId="31" fillId="0" borderId="30" xfId="0" applyFont="1" applyFill="1" applyBorder="1" applyAlignment="1">
      <alignment horizontal="right" vertical="top"/>
    </xf>
    <xf numFmtId="0" fontId="32" fillId="0" borderId="0" xfId="1" applyFont="1" applyFill="1" applyAlignment="1">
      <alignment vertical="top"/>
    </xf>
    <xf numFmtId="49" fontId="31" fillId="0" borderId="31" xfId="0" applyNumberFormat="1" applyFont="1" applyFill="1" applyBorder="1" applyAlignment="1">
      <alignment horizontal="center" vertical="top" wrapText="1"/>
    </xf>
    <xf numFmtId="0" fontId="31" fillId="0" borderId="24" xfId="0" applyFont="1" applyFill="1" applyBorder="1" applyAlignment="1">
      <alignment horizontal="center" vertical="top" wrapText="1"/>
    </xf>
    <xf numFmtId="0" fontId="31" fillId="0" borderId="24" xfId="0" applyFont="1" applyFill="1" applyBorder="1" applyAlignment="1">
      <alignment horizontal="left" vertical="top" wrapText="1" indent="2"/>
    </xf>
    <xf numFmtId="0" fontId="31" fillId="0" borderId="24" xfId="0" applyFont="1" applyFill="1" applyBorder="1" applyAlignment="1">
      <alignment horizontal="right" vertical="top"/>
    </xf>
    <xf numFmtId="0" fontId="33" fillId="0" borderId="0" xfId="1" applyFont="1" applyFill="1" applyAlignment="1">
      <alignment vertical="top"/>
    </xf>
    <xf numFmtId="49" fontId="34" fillId="0" borderId="29" xfId="0" applyNumberFormat="1" applyFont="1" applyFill="1" applyBorder="1" applyAlignment="1">
      <alignment horizontal="center" vertical="top" wrapText="1"/>
    </xf>
    <xf numFmtId="0" fontId="34" fillId="0" borderId="30" xfId="0" applyFont="1" applyFill="1" applyBorder="1" applyAlignment="1">
      <alignment horizontal="center" vertical="top" wrapText="1"/>
    </xf>
    <xf numFmtId="0" fontId="34" fillId="0" borderId="30" xfId="0" applyFont="1" applyFill="1" applyBorder="1" applyAlignment="1">
      <alignment horizontal="left" vertical="top" wrapText="1" indent="2"/>
    </xf>
    <xf numFmtId="0" fontId="34" fillId="0" borderId="30" xfId="0" applyFont="1" applyFill="1" applyBorder="1" applyAlignment="1">
      <alignment horizontal="right" vertical="top"/>
    </xf>
    <xf numFmtId="49" fontId="34" fillId="0" borderId="31" xfId="0" applyNumberFormat="1" applyFont="1" applyFill="1" applyBorder="1" applyAlignment="1">
      <alignment horizontal="center" vertical="top" wrapText="1"/>
    </xf>
    <xf numFmtId="0" fontId="34" fillId="0" borderId="24" xfId="0" applyFont="1" applyFill="1" applyBorder="1" applyAlignment="1">
      <alignment horizontal="center" vertical="top" wrapText="1"/>
    </xf>
    <xf numFmtId="0" fontId="34" fillId="0" borderId="24" xfId="0" applyFont="1" applyFill="1" applyBorder="1" applyAlignment="1">
      <alignment horizontal="left" vertical="top" wrapText="1" indent="2"/>
    </xf>
    <xf numFmtId="0" fontId="34" fillId="0" borderId="24" xfId="0" applyFont="1" applyFill="1" applyBorder="1" applyAlignment="1">
      <alignment horizontal="right" vertical="top"/>
    </xf>
    <xf numFmtId="49" fontId="29" fillId="0" borderId="31" xfId="0" applyNumberFormat="1" applyFont="1" applyFill="1" applyBorder="1" applyAlignment="1">
      <alignment horizontal="center" vertical="top" wrapText="1"/>
    </xf>
    <xf numFmtId="0" fontId="29" fillId="0" borderId="24" xfId="0" applyFont="1" applyFill="1" applyBorder="1" applyAlignment="1">
      <alignment horizontal="center" vertical="top" wrapText="1"/>
    </xf>
    <xf numFmtId="0" fontId="29" fillId="0" borderId="24" xfId="0" applyFont="1" applyFill="1" applyBorder="1" applyAlignment="1">
      <alignment horizontal="left" vertical="top" wrapText="1" indent="2"/>
    </xf>
    <xf numFmtId="0" fontId="29" fillId="0" borderId="24" xfId="0" applyFont="1" applyFill="1" applyBorder="1" applyAlignment="1">
      <alignment horizontal="right" vertical="top"/>
    </xf>
    <xf numFmtId="0" fontId="20" fillId="0" borderId="36" xfId="0" applyFont="1" applyFill="1" applyBorder="1" applyAlignment="1">
      <alignment horizontal="center" vertical="top" wrapText="1"/>
    </xf>
    <xf numFmtId="2" fontId="28" fillId="0" borderId="36" xfId="0" applyNumberFormat="1" applyFont="1" applyFill="1" applyBorder="1" applyAlignment="1">
      <alignment horizontal="right" vertical="top"/>
    </xf>
    <xf numFmtId="0" fontId="28" fillId="0" borderId="37" xfId="0" applyFont="1" applyFill="1" applyBorder="1" applyAlignment="1">
      <alignment horizontal="right" vertical="top"/>
    </xf>
    <xf numFmtId="0" fontId="20" fillId="0" borderId="22" xfId="0" applyFont="1" applyFill="1" applyBorder="1" applyAlignment="1">
      <alignment horizontal="center" vertical="top" wrapText="1"/>
    </xf>
    <xf numFmtId="0" fontId="20" fillId="0" borderId="23" xfId="0" applyFont="1" applyFill="1" applyBorder="1" applyAlignment="1">
      <alignment horizontal="left" vertical="top" wrapText="1"/>
    </xf>
    <xf numFmtId="0" fontId="25" fillId="0" borderId="23" xfId="0" applyFont="1" applyFill="1" applyBorder="1" applyAlignment="1">
      <alignment horizontal="left" vertical="top" wrapText="1" indent="2"/>
    </xf>
    <xf numFmtId="0" fontId="20" fillId="0" borderId="23" xfId="0" applyFont="1" applyFill="1" applyBorder="1" applyAlignment="1">
      <alignment horizontal="center" vertical="top" wrapText="1"/>
    </xf>
    <xf numFmtId="0" fontId="28" fillId="0" borderId="23" xfId="0" applyFont="1" applyFill="1" applyBorder="1" applyAlignment="1">
      <alignment horizontal="right" vertical="top" wrapText="1"/>
    </xf>
    <xf numFmtId="0" fontId="28" fillId="0" borderId="24" xfId="0" applyFont="1" applyFill="1" applyBorder="1" applyAlignment="1">
      <alignment horizontal="right" vertical="top" wrapText="1"/>
    </xf>
    <xf numFmtId="0" fontId="35" fillId="0" borderId="31" xfId="0" applyFont="1" applyFill="1" applyBorder="1" applyAlignment="1">
      <alignment horizontal="center" vertical="top" wrapText="1"/>
    </xf>
    <xf numFmtId="0" fontId="35" fillId="0" borderId="24" xfId="0" applyFont="1" applyFill="1" applyBorder="1" applyAlignment="1">
      <alignment horizontal="left" vertical="top" wrapText="1"/>
    </xf>
    <xf numFmtId="0" fontId="35" fillId="0" borderId="24" xfId="0" applyFont="1" applyFill="1" applyBorder="1" applyAlignment="1">
      <alignment horizontal="center" vertical="top" wrapText="1"/>
    </xf>
    <xf numFmtId="0" fontId="30" fillId="0" borderId="24" xfId="0" applyFont="1" applyFill="1" applyBorder="1" applyAlignment="1">
      <alignment horizontal="right" vertical="top" wrapText="1"/>
    </xf>
    <xf numFmtId="0" fontId="38" fillId="0" borderId="0" xfId="0" applyFont="1" applyFill="1"/>
    <xf numFmtId="0" fontId="38" fillId="0" borderId="0" xfId="0" applyFont="1" applyFill="1" applyAlignment="1">
      <alignment horizontal="left" vertical="center" wrapText="1"/>
    </xf>
    <xf numFmtId="0" fontId="40" fillId="0" borderId="18" xfId="3205" applyFont="1" applyFill="1" applyBorder="1" applyAlignment="1">
      <alignment horizontal="center" vertical="center" wrapText="1"/>
    </xf>
    <xf numFmtId="0" fontId="40" fillId="0" borderId="17" xfId="3205" applyFont="1" applyFill="1" applyBorder="1" applyAlignment="1">
      <alignment horizontal="center" vertical="center" wrapText="1"/>
    </xf>
    <xf numFmtId="0" fontId="38" fillId="0" borderId="43" xfId="0" applyFont="1" applyFill="1" applyBorder="1" applyAlignment="1">
      <alignment horizontal="center" vertical="center" wrapText="1"/>
    </xf>
    <xf numFmtId="0" fontId="38" fillId="0" borderId="44" xfId="0" applyFont="1" applyFill="1" applyBorder="1" applyAlignment="1">
      <alignment horizontal="left" vertical="top" wrapText="1" indent="1"/>
    </xf>
    <xf numFmtId="0" fontId="38" fillId="0" borderId="44" xfId="0" applyFont="1" applyFill="1" applyBorder="1" applyAlignment="1">
      <alignment horizontal="center" vertical="center" wrapText="1"/>
    </xf>
    <xf numFmtId="167" fontId="38" fillId="0" borderId="44" xfId="3656" applyFont="1" applyFill="1" applyBorder="1" applyAlignment="1">
      <alignment horizontal="center" vertical="center" wrapText="1"/>
    </xf>
    <xf numFmtId="0" fontId="28" fillId="0" borderId="43" xfId="3205" applyFont="1" applyFill="1" applyBorder="1" applyAlignment="1">
      <alignment horizontal="center" vertical="center" wrapText="1"/>
    </xf>
    <xf numFmtId="0" fontId="28" fillId="0" borderId="44" xfId="3205" applyFont="1" applyFill="1" applyBorder="1" applyAlignment="1">
      <alignment horizontal="center" vertical="center" wrapText="1"/>
    </xf>
    <xf numFmtId="167" fontId="28" fillId="0" borderId="44" xfId="3656" applyFont="1" applyFill="1" applyBorder="1" applyAlignment="1">
      <alignment horizontal="center" vertical="center" wrapText="1"/>
    </xf>
    <xf numFmtId="0" fontId="38" fillId="0" borderId="43" xfId="0" applyFont="1" applyBorder="1" applyAlignment="1">
      <alignment horizontal="center" vertical="center" wrapText="1"/>
    </xf>
    <xf numFmtId="0" fontId="38" fillId="0" borderId="44" xfId="0" applyFont="1" applyBorder="1" applyAlignment="1">
      <alignment horizontal="left" vertical="top" wrapText="1" indent="1"/>
    </xf>
    <xf numFmtId="0" fontId="38" fillId="0" borderId="44" xfId="0" applyFont="1" applyBorder="1" applyAlignment="1">
      <alignment horizontal="center" vertical="center" wrapText="1"/>
    </xf>
    <xf numFmtId="168" fontId="38" fillId="0" borderId="44" xfId="0" applyNumberFormat="1" applyFont="1" applyBorder="1" applyAlignment="1">
      <alignment horizontal="right" vertical="center" wrapText="1"/>
    </xf>
    <xf numFmtId="0" fontId="28" fillId="0" borderId="44" xfId="3205" applyFont="1" applyFill="1" applyBorder="1" applyAlignment="1">
      <alignment horizontal="right" vertical="center" wrapText="1"/>
    </xf>
    <xf numFmtId="168" fontId="38" fillId="0" borderId="44" xfId="0" applyNumberFormat="1" applyFont="1" applyFill="1" applyBorder="1" applyAlignment="1">
      <alignment horizontal="right" vertical="center" wrapText="1"/>
    </xf>
    <xf numFmtId="2" fontId="38" fillId="0" borderId="44" xfId="0" applyNumberFormat="1" applyFont="1" applyBorder="1" applyAlignment="1">
      <alignment horizontal="right" vertical="center" wrapText="1"/>
    </xf>
    <xf numFmtId="0" fontId="30" fillId="0" borderId="0" xfId="3205" applyBorder="1" applyAlignment="1">
      <alignment horizontal="center"/>
    </xf>
    <xf numFmtId="0" fontId="38" fillId="0" borderId="0" xfId="0" applyFont="1"/>
    <xf numFmtId="0" fontId="38" fillId="0" borderId="0" xfId="0" applyFont="1" applyAlignment="1">
      <alignment vertical="center"/>
    </xf>
    <xf numFmtId="9" fontId="38" fillId="0" borderId="0" xfId="0" applyNumberFormat="1" applyFont="1" applyAlignment="1">
      <alignment horizontal="center" vertical="center"/>
    </xf>
    <xf numFmtId="0" fontId="43" fillId="0" borderId="0" xfId="0" applyFont="1" applyAlignment="1">
      <alignment horizontal="left" vertical="top" wrapText="1"/>
    </xf>
    <xf numFmtId="0" fontId="43" fillId="0" borderId="0" xfId="0" applyFont="1" applyAlignment="1">
      <alignment horizontal="center" vertical="top" wrapText="1"/>
    </xf>
    <xf numFmtId="0" fontId="43" fillId="0" borderId="0" xfId="0" applyFont="1" applyAlignment="1">
      <alignment horizontal="right" vertical="top" wrapText="1"/>
    </xf>
    <xf numFmtId="0" fontId="43" fillId="0" borderId="0" xfId="0" applyFont="1" applyAlignment="1">
      <alignment horizontal="left"/>
    </xf>
    <xf numFmtId="0" fontId="43" fillId="0" borderId="0" xfId="0" applyFont="1" applyAlignment="1">
      <alignment vertical="top" wrapText="1"/>
    </xf>
    <xf numFmtId="0" fontId="43" fillId="0" borderId="0" xfId="0" applyFont="1" applyAlignment="1">
      <alignment horizontal="right"/>
    </xf>
    <xf numFmtId="0" fontId="43" fillId="0" borderId="0" xfId="0" applyFont="1" applyAlignment="1">
      <alignment horizontal="center" vertical="top" wrapText="1"/>
    </xf>
    <xf numFmtId="0" fontId="45" fillId="41" borderId="45" xfId="0" applyFont="1" applyFill="1" applyBorder="1" applyAlignment="1">
      <alignment horizontal="center" vertical="center" wrapText="1"/>
    </xf>
    <xf numFmtId="0" fontId="46" fillId="0" borderId="0" xfId="0" applyFont="1" applyAlignment="1">
      <alignment vertical="top" wrapText="1"/>
    </xf>
    <xf numFmtId="0" fontId="47" fillId="0" borderId="46" xfId="0" applyFont="1" applyBorder="1" applyAlignment="1">
      <alignment horizontal="center" vertical="top" wrapText="1"/>
    </xf>
    <xf numFmtId="0" fontId="47" fillId="0" borderId="46" xfId="0" applyFont="1" applyBorder="1" applyAlignment="1">
      <alignment horizontal="left" vertical="top" wrapText="1"/>
    </xf>
    <xf numFmtId="0" fontId="48" fillId="0" borderId="46" xfId="0" applyFont="1" applyBorder="1" applyAlignment="1">
      <alignment horizontal="left" vertical="top" wrapText="1"/>
    </xf>
    <xf numFmtId="0" fontId="48" fillId="0" borderId="46" xfId="0" applyFont="1" applyBorder="1" applyAlignment="1">
      <alignment horizontal="center" vertical="top" wrapText="1"/>
    </xf>
    <xf numFmtId="49" fontId="21" fillId="0" borderId="46" xfId="0" applyNumberFormat="1" applyFont="1" applyBorder="1" applyAlignment="1">
      <alignment horizontal="left" vertical="top" wrapText="1"/>
    </xf>
    <xf numFmtId="0" fontId="21" fillId="0" borderId="46" xfId="0" applyFont="1" applyBorder="1" applyAlignment="1">
      <alignment horizontal="left" vertical="top" wrapText="1"/>
    </xf>
    <xf numFmtId="0" fontId="49" fillId="0" borderId="46" xfId="0" applyFont="1" applyBorder="1" applyAlignment="1">
      <alignment horizontal="center" vertical="top" wrapText="1"/>
    </xf>
    <xf numFmtId="0" fontId="49" fillId="0" borderId="46" xfId="0" applyFont="1" applyBorder="1" applyAlignment="1">
      <alignment horizontal="left" vertical="top" wrapText="1"/>
    </xf>
    <xf numFmtId="0" fontId="21" fillId="0" borderId="46" xfId="0" applyFont="1" applyBorder="1" applyAlignment="1">
      <alignment horizontal="center" vertical="top" wrapText="1"/>
    </xf>
    <xf numFmtId="164" fontId="21" fillId="0" borderId="46" xfId="0" applyNumberFormat="1" applyFont="1" applyBorder="1" applyAlignment="1">
      <alignment horizontal="center" vertical="top" wrapText="1"/>
    </xf>
    <xf numFmtId="0" fontId="28" fillId="0" borderId="25" xfId="1" applyFont="1" applyFill="1" applyBorder="1" applyAlignment="1">
      <alignment horizontal="center" vertical="top" wrapText="1"/>
    </xf>
    <xf numFmtId="0" fontId="28" fillId="0" borderId="26" xfId="1" applyFont="1" applyFill="1" applyBorder="1" applyAlignment="1">
      <alignment horizontal="left" vertical="top" wrapText="1"/>
    </xf>
    <xf numFmtId="0" fontId="28" fillId="0" borderId="26" xfId="1" applyFont="1" applyFill="1" applyBorder="1" applyAlignment="1">
      <alignment horizontal="center" vertical="top" wrapText="1"/>
    </xf>
    <xf numFmtId="49" fontId="29" fillId="0" borderId="29" xfId="1" applyNumberFormat="1" applyFont="1" applyFill="1" applyBorder="1" applyAlignment="1">
      <alignment horizontal="center" vertical="top" wrapText="1"/>
    </xf>
    <xf numFmtId="0" fontId="29" fillId="0" borderId="30" xfId="1" applyFont="1" applyFill="1" applyBorder="1" applyAlignment="1">
      <alignment horizontal="center" vertical="top" wrapText="1"/>
    </xf>
    <xf numFmtId="0" fontId="29" fillId="0" borderId="30" xfId="1" applyFont="1" applyFill="1" applyBorder="1" applyAlignment="1">
      <alignment horizontal="left" vertical="top" wrapText="1" indent="2"/>
    </xf>
    <xf numFmtId="0" fontId="29" fillId="0" borderId="30" xfId="1" applyFont="1" applyFill="1" applyBorder="1" applyAlignment="1">
      <alignment horizontal="right" vertical="top"/>
    </xf>
    <xf numFmtId="49" fontId="31" fillId="0" borderId="29" xfId="1" applyNumberFormat="1" applyFont="1" applyFill="1" applyBorder="1" applyAlignment="1">
      <alignment horizontal="center" vertical="top" wrapText="1"/>
    </xf>
    <xf numFmtId="0" fontId="31" fillId="0" borderId="30" xfId="1" applyFont="1" applyFill="1" applyBorder="1" applyAlignment="1">
      <alignment horizontal="center" vertical="top" wrapText="1"/>
    </xf>
    <xf numFmtId="0" fontId="31" fillId="0" borderId="30" xfId="1" applyFont="1" applyFill="1" applyBorder="1" applyAlignment="1">
      <alignment horizontal="left" vertical="top" wrapText="1" indent="2"/>
    </xf>
    <xf numFmtId="0" fontId="31" fillId="0" borderId="30" xfId="1" applyFont="1" applyFill="1" applyBorder="1" applyAlignment="1">
      <alignment horizontal="right" vertical="top"/>
    </xf>
    <xf numFmtId="49" fontId="31" fillId="0" borderId="31" xfId="1" applyNumberFormat="1" applyFont="1" applyFill="1" applyBorder="1" applyAlignment="1">
      <alignment horizontal="center" vertical="top" wrapText="1"/>
    </xf>
    <xf numFmtId="0" fontId="31" fillId="0" borderId="24" xfId="1" applyFont="1" applyFill="1" applyBorder="1" applyAlignment="1">
      <alignment horizontal="center" vertical="top" wrapText="1"/>
    </xf>
    <xf numFmtId="0" fontId="31" fillId="0" borderId="24" xfId="1" applyFont="1" applyFill="1" applyBorder="1" applyAlignment="1">
      <alignment horizontal="left" vertical="top" wrapText="1" indent="2"/>
    </xf>
    <xf numFmtId="0" fontId="31" fillId="0" borderId="24" xfId="1" applyFont="1" applyFill="1" applyBorder="1" applyAlignment="1">
      <alignment horizontal="right" vertical="top"/>
    </xf>
    <xf numFmtId="49" fontId="34" fillId="0" borderId="29" xfId="1" applyNumberFormat="1" applyFont="1" applyFill="1" applyBorder="1" applyAlignment="1">
      <alignment horizontal="center" vertical="top" wrapText="1"/>
    </xf>
    <xf numFmtId="0" fontId="34" fillId="0" borderId="30" xfId="1" applyFont="1" applyFill="1" applyBorder="1" applyAlignment="1">
      <alignment horizontal="center" vertical="top" wrapText="1"/>
    </xf>
    <xf numFmtId="0" fontId="34" fillId="0" borderId="30" xfId="1" applyFont="1" applyFill="1" applyBorder="1" applyAlignment="1">
      <alignment horizontal="left" vertical="top" wrapText="1" indent="2"/>
    </xf>
    <xf numFmtId="0" fontId="34" fillId="0" borderId="30" xfId="1" applyFont="1" applyFill="1" applyBorder="1" applyAlignment="1">
      <alignment horizontal="right" vertical="top"/>
    </xf>
    <xf numFmtId="49" fontId="34" fillId="0" borderId="31" xfId="1" applyNumberFormat="1" applyFont="1" applyFill="1" applyBorder="1" applyAlignment="1">
      <alignment horizontal="center" vertical="top" wrapText="1"/>
    </xf>
    <xf numFmtId="0" fontId="34" fillId="0" borderId="24" xfId="1" applyFont="1" applyFill="1" applyBorder="1" applyAlignment="1">
      <alignment horizontal="center" vertical="top" wrapText="1"/>
    </xf>
    <xf numFmtId="0" fontId="34" fillId="0" borderId="24" xfId="1" applyFont="1" applyFill="1" applyBorder="1" applyAlignment="1">
      <alignment horizontal="left" vertical="top" wrapText="1" indent="2"/>
    </xf>
    <xf numFmtId="0" fontId="34" fillId="0" borderId="24" xfId="1" applyFont="1" applyFill="1" applyBorder="1" applyAlignment="1">
      <alignment horizontal="right" vertical="top"/>
    </xf>
    <xf numFmtId="49" fontId="29" fillId="0" borderId="31" xfId="1" applyNumberFormat="1" applyFont="1" applyFill="1" applyBorder="1" applyAlignment="1">
      <alignment horizontal="center" vertical="top" wrapText="1"/>
    </xf>
    <xf numFmtId="0" fontId="29" fillId="0" borderId="24" xfId="1" applyFont="1" applyFill="1" applyBorder="1" applyAlignment="1">
      <alignment horizontal="center" vertical="top" wrapText="1"/>
    </xf>
    <xf numFmtId="0" fontId="29" fillId="0" borderId="24" xfId="1" applyFont="1" applyFill="1" applyBorder="1" applyAlignment="1">
      <alignment horizontal="left" vertical="top" wrapText="1" indent="2"/>
    </xf>
    <xf numFmtId="0" fontId="29" fillId="0" borderId="24" xfId="1" applyFont="1" applyFill="1" applyBorder="1" applyAlignment="1">
      <alignment horizontal="right" vertical="top"/>
    </xf>
    <xf numFmtId="0" fontId="28" fillId="0" borderId="25" xfId="0" applyFont="1" applyBorder="1" applyAlignment="1">
      <alignment horizontal="center" vertical="top" wrapText="1"/>
    </xf>
    <xf numFmtId="0" fontId="28" fillId="0" borderId="26" xfId="0" applyFont="1" applyBorder="1" applyAlignment="1">
      <alignment horizontal="left" vertical="top" wrapText="1"/>
    </xf>
    <xf numFmtId="0" fontId="28" fillId="0" borderId="26" xfId="0" applyFont="1" applyBorder="1" applyAlignment="1">
      <alignment horizontal="center" vertical="top" wrapText="1"/>
    </xf>
    <xf numFmtId="49" fontId="29" fillId="0" borderId="29" xfId="0" applyNumberFormat="1" applyFont="1" applyBorder="1" applyAlignment="1">
      <alignment horizontal="center" vertical="top" wrapText="1"/>
    </xf>
    <xf numFmtId="0" fontId="29" fillId="0" borderId="30" xfId="0" applyFont="1" applyBorder="1" applyAlignment="1">
      <alignment horizontal="center" vertical="top" wrapText="1"/>
    </xf>
    <xf numFmtId="0" fontId="29" fillId="0" borderId="30" xfId="0" applyFont="1" applyBorder="1" applyAlignment="1">
      <alignment horizontal="left" vertical="top" wrapText="1" indent="2"/>
    </xf>
    <xf numFmtId="0" fontId="29" fillId="0" borderId="30" xfId="0" applyFont="1" applyBorder="1" applyAlignment="1">
      <alignment horizontal="right" vertical="top"/>
    </xf>
    <xf numFmtId="49" fontId="34" fillId="0" borderId="29" xfId="0" applyNumberFormat="1" applyFont="1" applyBorder="1" applyAlignment="1">
      <alignment horizontal="center" vertical="top" wrapText="1"/>
    </xf>
    <xf numFmtId="0" fontId="34" fillId="0" borderId="30" xfId="0" applyFont="1" applyBorder="1" applyAlignment="1">
      <alignment horizontal="center" vertical="top" wrapText="1"/>
    </xf>
    <xf numFmtId="0" fontId="34" fillId="0" borderId="30" xfId="0" applyFont="1" applyBorder="1" applyAlignment="1">
      <alignment horizontal="left" vertical="top" wrapText="1" indent="2"/>
    </xf>
    <xf numFmtId="0" fontId="34" fillId="0" borderId="30" xfId="0" applyFont="1" applyBorder="1" applyAlignment="1">
      <alignment horizontal="right" vertical="top"/>
    </xf>
    <xf numFmtId="164" fontId="34" fillId="0" borderId="30" xfId="0" applyNumberFormat="1" applyFont="1" applyBorder="1" applyAlignment="1">
      <alignment horizontal="right" vertical="top"/>
    </xf>
    <xf numFmtId="49" fontId="34" fillId="0" borderId="31" xfId="0" applyNumberFormat="1" applyFont="1" applyBorder="1" applyAlignment="1">
      <alignment horizontal="center" vertical="top" wrapText="1"/>
    </xf>
    <xf numFmtId="0" fontId="34" fillId="0" borderId="24" xfId="0" applyFont="1" applyBorder="1" applyAlignment="1">
      <alignment horizontal="center" vertical="top" wrapText="1"/>
    </xf>
    <xf numFmtId="0" fontId="34" fillId="0" borderId="24" xfId="0" applyFont="1" applyBorder="1" applyAlignment="1">
      <alignment horizontal="left" vertical="top" wrapText="1" indent="2"/>
    </xf>
    <xf numFmtId="0" fontId="34" fillId="0" borderId="24" xfId="0" applyFont="1" applyBorder="1" applyAlignment="1">
      <alignment horizontal="right" vertical="top"/>
    </xf>
    <xf numFmtId="164" fontId="34" fillId="0" borderId="24" xfId="0" applyNumberFormat="1" applyFont="1" applyBorder="1" applyAlignment="1">
      <alignment horizontal="right" vertical="top"/>
    </xf>
    <xf numFmtId="49" fontId="31" fillId="0" borderId="29" xfId="0" applyNumberFormat="1" applyFont="1" applyBorder="1" applyAlignment="1">
      <alignment horizontal="center" vertical="top" wrapText="1"/>
    </xf>
    <xf numFmtId="0" fontId="31" fillId="0" borderId="30" xfId="0" applyFont="1" applyBorder="1" applyAlignment="1">
      <alignment horizontal="center" vertical="top" wrapText="1"/>
    </xf>
    <xf numFmtId="0" fontId="31" fillId="0" borderId="30" xfId="0" applyFont="1" applyBorder="1" applyAlignment="1">
      <alignment horizontal="left" vertical="top" wrapText="1" indent="2"/>
    </xf>
    <xf numFmtId="0" fontId="31" fillId="0" borderId="30" xfId="0" applyFont="1" applyBorder="1" applyAlignment="1">
      <alignment horizontal="right" vertical="top"/>
    </xf>
    <xf numFmtId="49" fontId="31" fillId="0" borderId="31" xfId="0" applyNumberFormat="1" applyFont="1" applyBorder="1" applyAlignment="1">
      <alignment horizontal="center" vertical="top" wrapText="1"/>
    </xf>
    <xf numFmtId="0" fontId="31" fillId="0" borderId="24" xfId="0" applyFont="1" applyBorder="1" applyAlignment="1">
      <alignment horizontal="center" vertical="top" wrapText="1"/>
    </xf>
    <xf numFmtId="0" fontId="31" fillId="0" borderId="24" xfId="0" applyFont="1" applyBorder="1" applyAlignment="1">
      <alignment horizontal="left" vertical="top" wrapText="1" indent="2"/>
    </xf>
    <xf numFmtId="0" fontId="31" fillId="0" borderId="24" xfId="0" applyFont="1" applyBorder="1" applyAlignment="1">
      <alignment horizontal="right" vertical="top"/>
    </xf>
    <xf numFmtId="0" fontId="20" fillId="0" borderId="36" xfId="1" applyFont="1" applyFill="1" applyBorder="1" applyAlignment="1">
      <alignment horizontal="center" vertical="top" wrapText="1"/>
    </xf>
    <xf numFmtId="2" fontId="28" fillId="0" borderId="36" xfId="1" applyNumberFormat="1" applyFont="1" applyFill="1" applyBorder="1" applyAlignment="1">
      <alignment horizontal="right" vertical="top"/>
    </xf>
    <xf numFmtId="0" fontId="28" fillId="0" borderId="37" xfId="1" applyFont="1" applyFill="1" applyBorder="1" applyAlignment="1">
      <alignment horizontal="right" vertical="top"/>
    </xf>
    <xf numFmtId="0" fontId="20" fillId="0" borderId="22" xfId="1" applyFont="1" applyFill="1" applyBorder="1" applyAlignment="1">
      <alignment horizontal="center" vertical="top" wrapText="1"/>
    </xf>
    <xf numFmtId="0" fontId="20" fillId="0" borderId="23" xfId="1" applyFont="1" applyFill="1" applyBorder="1" applyAlignment="1">
      <alignment horizontal="left" vertical="top" wrapText="1"/>
    </xf>
    <xf numFmtId="0" fontId="25" fillId="0" borderId="23" xfId="1" applyFont="1" applyFill="1" applyBorder="1" applyAlignment="1">
      <alignment horizontal="left" vertical="top" wrapText="1" indent="2"/>
    </xf>
    <xf numFmtId="0" fontId="20" fillId="0" borderId="23" xfId="1" applyFont="1" applyFill="1" applyBorder="1" applyAlignment="1">
      <alignment horizontal="center" vertical="top" wrapText="1"/>
    </xf>
    <xf numFmtId="0" fontId="28" fillId="0" borderId="23" xfId="1" applyFont="1" applyFill="1" applyBorder="1" applyAlignment="1">
      <alignment horizontal="right" vertical="top" wrapText="1"/>
    </xf>
    <xf numFmtId="0" fontId="28" fillId="0" borderId="24" xfId="1" applyFont="1" applyFill="1" applyBorder="1" applyAlignment="1">
      <alignment horizontal="right" vertical="top" wrapText="1"/>
    </xf>
    <xf numFmtId="0" fontId="35" fillId="0" borderId="31" xfId="1" applyFont="1" applyFill="1" applyBorder="1" applyAlignment="1">
      <alignment horizontal="center" vertical="top" wrapText="1"/>
    </xf>
    <xf numFmtId="0" fontId="35" fillId="0" borderId="24" xfId="1" applyFont="1" applyFill="1" applyBorder="1" applyAlignment="1">
      <alignment horizontal="left" vertical="top" wrapText="1"/>
    </xf>
    <xf numFmtId="0" fontId="35" fillId="0" borderId="24" xfId="1" applyFont="1" applyFill="1" applyBorder="1" applyAlignment="1">
      <alignment horizontal="center" vertical="top" wrapText="1"/>
    </xf>
    <xf numFmtId="0" fontId="30" fillId="0" borderId="24" xfId="1" applyFont="1" applyFill="1" applyBorder="1" applyAlignment="1">
      <alignment horizontal="right" vertical="top" wrapText="1"/>
    </xf>
    <xf numFmtId="0" fontId="30" fillId="0" borderId="24" xfId="0" applyFont="1" applyBorder="1" applyAlignment="1">
      <alignment horizontal="right" vertical="top" wrapText="1"/>
    </xf>
    <xf numFmtId="167" fontId="38" fillId="0" borderId="44" xfId="3656" applyFont="1" applyFill="1" applyBorder="1" applyAlignment="1">
      <alignment horizontal="right" vertical="center" wrapText="1"/>
    </xf>
    <xf numFmtId="167" fontId="28" fillId="0" borderId="44" xfId="3656" applyFont="1" applyFill="1" applyBorder="1" applyAlignment="1">
      <alignment horizontal="right" vertical="center" wrapText="1"/>
    </xf>
    <xf numFmtId="0" fontId="50" fillId="0" borderId="46" xfId="0" applyFont="1" applyBorder="1" applyAlignment="1">
      <alignment horizontal="center" vertical="top" wrapText="1"/>
    </xf>
    <xf numFmtId="2" fontId="48" fillId="0" borderId="46" xfId="0" applyNumberFormat="1" applyFont="1" applyBorder="1" applyAlignment="1">
      <alignment horizontal="center" vertical="top" wrapText="1"/>
    </xf>
    <xf numFmtId="0" fontId="19" fillId="42" borderId="0" xfId="1" applyFont="1" applyFill="1" applyAlignment="1">
      <alignment vertical="top"/>
    </xf>
    <xf numFmtId="0" fontId="19" fillId="42" borderId="0" xfId="1" applyFont="1" applyFill="1" applyAlignment="1">
      <alignment horizontal="right" vertical="top"/>
    </xf>
    <xf numFmtId="0" fontId="20" fillId="42" borderId="0" xfId="1" applyFont="1" applyFill="1" applyAlignment="1">
      <alignment horizontal="center" vertical="top" wrapText="1"/>
    </xf>
    <xf numFmtId="0" fontId="19" fillId="42" borderId="0" xfId="1" applyFont="1" applyFill="1" applyAlignment="1">
      <alignment horizontal="left" vertical="top"/>
    </xf>
    <xf numFmtId="0" fontId="19" fillId="42" borderId="0" xfId="1" applyFont="1" applyFill="1" applyAlignment="1">
      <alignment horizontal="center" vertical="top"/>
    </xf>
    <xf numFmtId="0" fontId="22" fillId="42" borderId="0" xfId="1" applyFont="1" applyFill="1" applyAlignment="1">
      <alignment horizontal="right" vertical="top"/>
    </xf>
    <xf numFmtId="0" fontId="20" fillId="42" borderId="0" xfId="1" applyFont="1" applyFill="1" applyAlignment="1">
      <alignment horizontal="right" vertical="top"/>
    </xf>
    <xf numFmtId="0" fontId="20" fillId="42" borderId="0" xfId="1" applyFont="1" applyFill="1" applyAlignment="1">
      <alignment vertical="top"/>
    </xf>
    <xf numFmtId="0" fontId="19" fillId="42" borderId="0" xfId="1" applyFont="1" applyFill="1" applyAlignment="1">
      <alignment horizontal="center" vertical="center"/>
    </xf>
    <xf numFmtId="0" fontId="20" fillId="43" borderId="17" xfId="1" applyFont="1" applyFill="1" applyBorder="1" applyAlignment="1">
      <alignment horizontal="center" vertical="center" wrapText="1"/>
    </xf>
    <xf numFmtId="0" fontId="25" fillId="43" borderId="18" xfId="1" applyFont="1" applyFill="1" applyBorder="1" applyAlignment="1">
      <alignment horizontal="center" vertical="center" wrapText="1"/>
    </xf>
    <xf numFmtId="0" fontId="25" fillId="43" borderId="17" xfId="1" applyFont="1" applyFill="1" applyBorder="1" applyAlignment="1">
      <alignment horizontal="center" vertical="center" wrapText="1"/>
    </xf>
    <xf numFmtId="0" fontId="19" fillId="42" borderId="0" xfId="1" applyFont="1" applyFill="1" applyAlignment="1">
      <alignment horizontal="center"/>
    </xf>
    <xf numFmtId="0" fontId="19" fillId="42" borderId="0" xfId="1" applyFont="1" applyFill="1"/>
    <xf numFmtId="0" fontId="28" fillId="42" borderId="25" xfId="1" applyFont="1" applyFill="1" applyBorder="1" applyAlignment="1">
      <alignment horizontal="center" vertical="top" wrapText="1"/>
    </xf>
    <xf numFmtId="0" fontId="28" fillId="42" borderId="26" xfId="1" applyFont="1" applyFill="1" applyBorder="1" applyAlignment="1">
      <alignment horizontal="left" vertical="top" wrapText="1"/>
    </xf>
    <xf numFmtId="0" fontId="28" fillId="42" borderId="26" xfId="1" applyFont="1" applyFill="1" applyBorder="1" applyAlignment="1">
      <alignment horizontal="center" vertical="top" wrapText="1"/>
    </xf>
    <xf numFmtId="2" fontId="19" fillId="42" borderId="0" xfId="1" applyNumberFormat="1" applyFont="1" applyFill="1" applyAlignment="1">
      <alignment horizontal="right" vertical="top"/>
    </xf>
    <xf numFmtId="49" fontId="29" fillId="42" borderId="29" xfId="1" applyNumberFormat="1" applyFont="1" applyFill="1" applyBorder="1" applyAlignment="1">
      <alignment horizontal="center" vertical="top" wrapText="1"/>
    </xf>
    <xf numFmtId="0" fontId="29" fillId="42" borderId="30" xfId="1" applyFont="1" applyFill="1" applyBorder="1" applyAlignment="1">
      <alignment horizontal="center" vertical="top" wrapText="1"/>
    </xf>
    <xf numFmtId="0" fontId="29" fillId="42" borderId="30" xfId="1" applyFont="1" applyFill="1" applyBorder="1" applyAlignment="1">
      <alignment horizontal="left" vertical="top" wrapText="1" indent="2"/>
    </xf>
    <xf numFmtId="0" fontId="29" fillId="42" borderId="30" xfId="1" applyFont="1" applyFill="1" applyBorder="1" applyAlignment="1">
      <alignment horizontal="right" vertical="top"/>
    </xf>
    <xf numFmtId="0" fontId="30" fillId="42" borderId="0" xfId="1" applyFont="1" applyFill="1" applyAlignment="1">
      <alignment vertical="top"/>
    </xf>
    <xf numFmtId="49" fontId="31" fillId="42" borderId="29" xfId="1" applyNumberFormat="1" applyFont="1" applyFill="1" applyBorder="1" applyAlignment="1">
      <alignment horizontal="center" vertical="top" wrapText="1"/>
    </xf>
    <xf numFmtId="0" fontId="31" fillId="42" borderId="30" xfId="1" applyFont="1" applyFill="1" applyBorder="1" applyAlignment="1">
      <alignment horizontal="center" vertical="top" wrapText="1"/>
    </xf>
    <xf numFmtId="0" fontId="31" fillId="42" borderId="30" xfId="1" applyFont="1" applyFill="1" applyBorder="1" applyAlignment="1">
      <alignment horizontal="left" vertical="top" wrapText="1" indent="2"/>
    </xf>
    <xf numFmtId="0" fontId="31" fillId="42" borderId="30" xfId="1" applyFont="1" applyFill="1" applyBorder="1" applyAlignment="1">
      <alignment horizontal="right" vertical="top"/>
    </xf>
    <xf numFmtId="0" fontId="32" fillId="42" borderId="0" xfId="1" applyFont="1" applyFill="1" applyAlignment="1">
      <alignment vertical="top"/>
    </xf>
    <xf numFmtId="49" fontId="31" fillId="42" borderId="31" xfId="1" applyNumberFormat="1" applyFont="1" applyFill="1" applyBorder="1" applyAlignment="1">
      <alignment horizontal="center" vertical="top" wrapText="1"/>
    </xf>
    <xf numFmtId="0" fontId="31" fillId="42" borderId="24" xfId="1" applyFont="1" applyFill="1" applyBorder="1" applyAlignment="1">
      <alignment horizontal="center" vertical="top" wrapText="1"/>
    </xf>
    <xf numFmtId="0" fontId="31" fillId="42" borderId="24" xfId="1" applyFont="1" applyFill="1" applyBorder="1" applyAlignment="1">
      <alignment horizontal="left" vertical="top" wrapText="1" indent="2"/>
    </xf>
    <xf numFmtId="0" fontId="31" fillId="42" borderId="24" xfId="1" applyFont="1" applyFill="1" applyBorder="1" applyAlignment="1">
      <alignment horizontal="right" vertical="top"/>
    </xf>
    <xf numFmtId="49" fontId="34" fillId="42" borderId="29" xfId="1" applyNumberFormat="1" applyFont="1" applyFill="1" applyBorder="1" applyAlignment="1">
      <alignment horizontal="center" vertical="top" wrapText="1"/>
    </xf>
    <xf numFmtId="0" fontId="34" fillId="42" borderId="30" xfId="1" applyFont="1" applyFill="1" applyBorder="1" applyAlignment="1">
      <alignment horizontal="center" vertical="top" wrapText="1"/>
    </xf>
    <xf numFmtId="0" fontId="34" fillId="42" borderId="30" xfId="1" applyFont="1" applyFill="1" applyBorder="1" applyAlignment="1">
      <alignment horizontal="left" vertical="top" wrapText="1" indent="2"/>
    </xf>
    <xf numFmtId="0" fontId="34" fillId="42" borderId="30" xfId="1" applyFont="1" applyFill="1" applyBorder="1" applyAlignment="1">
      <alignment horizontal="right" vertical="top"/>
    </xf>
    <xf numFmtId="0" fontId="33" fillId="42" borderId="0" xfId="1" applyFont="1" applyFill="1" applyAlignment="1">
      <alignment vertical="top"/>
    </xf>
    <xf numFmtId="49" fontId="34" fillId="42" borderId="31" xfId="1" applyNumberFormat="1" applyFont="1" applyFill="1" applyBorder="1" applyAlignment="1">
      <alignment horizontal="center" vertical="top" wrapText="1"/>
    </xf>
    <xf numFmtId="0" fontId="34" fillId="42" borderId="24" xfId="1" applyFont="1" applyFill="1" applyBorder="1" applyAlignment="1">
      <alignment horizontal="center" vertical="top" wrapText="1"/>
    </xf>
    <xf numFmtId="0" fontId="34" fillId="42" borderId="24" xfId="1" applyFont="1" applyFill="1" applyBorder="1" applyAlignment="1">
      <alignment horizontal="left" vertical="top" wrapText="1" indent="2"/>
    </xf>
    <xf numFmtId="0" fontId="34" fillId="42" borderId="24" xfId="1" applyFont="1" applyFill="1" applyBorder="1" applyAlignment="1">
      <alignment horizontal="right" vertical="top"/>
    </xf>
    <xf numFmtId="49" fontId="29" fillId="42" borderId="31" xfId="1" applyNumberFormat="1" applyFont="1" applyFill="1" applyBorder="1" applyAlignment="1">
      <alignment horizontal="center" vertical="top" wrapText="1"/>
    </xf>
    <xf numFmtId="0" fontId="29" fillId="42" borderId="24" xfId="1" applyFont="1" applyFill="1" applyBorder="1" applyAlignment="1">
      <alignment horizontal="center" vertical="top" wrapText="1"/>
    </xf>
    <xf numFmtId="0" fontId="29" fillId="42" borderId="24" xfId="1" applyFont="1" applyFill="1" applyBorder="1" applyAlignment="1">
      <alignment horizontal="left" vertical="top" wrapText="1" indent="2"/>
    </xf>
    <xf numFmtId="0" fontId="29" fillId="42" borderId="24" xfId="1" applyFont="1" applyFill="1" applyBorder="1" applyAlignment="1">
      <alignment horizontal="right" vertical="top"/>
    </xf>
    <xf numFmtId="0" fontId="29" fillId="0" borderId="30" xfId="1" applyFont="1" applyBorder="1" applyAlignment="1">
      <alignment horizontal="right" vertical="top"/>
    </xf>
    <xf numFmtId="0" fontId="34" fillId="0" borderId="30" xfId="1" applyFont="1" applyBorder="1" applyAlignment="1">
      <alignment horizontal="right" vertical="top"/>
    </xf>
    <xf numFmtId="0" fontId="34" fillId="0" borderId="24" xfId="1" applyFont="1" applyBorder="1" applyAlignment="1">
      <alignment horizontal="right" vertical="top"/>
    </xf>
    <xf numFmtId="0" fontId="20" fillId="43" borderId="36" xfId="1" applyFont="1" applyFill="1" applyBorder="1" applyAlignment="1">
      <alignment horizontal="center" vertical="top" wrapText="1"/>
    </xf>
    <xf numFmtId="2" fontId="28" fillId="43" borderId="36" xfId="1" applyNumberFormat="1" applyFont="1" applyFill="1" applyBorder="1" applyAlignment="1">
      <alignment horizontal="right" vertical="top"/>
    </xf>
    <xf numFmtId="0" fontId="28" fillId="43" borderId="37" xfId="1" applyFont="1" applyFill="1" applyBorder="1" applyAlignment="1">
      <alignment horizontal="right" vertical="top"/>
    </xf>
    <xf numFmtId="0" fontId="20" fillId="43" borderId="22" xfId="1" applyFont="1" applyFill="1" applyBorder="1" applyAlignment="1">
      <alignment horizontal="center" vertical="top" wrapText="1"/>
    </xf>
    <xf numFmtId="0" fontId="20" fillId="43" borderId="23" xfId="1" applyFont="1" applyFill="1" applyBorder="1" applyAlignment="1">
      <alignment horizontal="left" vertical="top" wrapText="1"/>
    </xf>
    <xf numFmtId="0" fontId="25" fillId="43" borderId="23" xfId="1" applyFont="1" applyFill="1" applyBorder="1" applyAlignment="1">
      <alignment horizontal="left" vertical="top" wrapText="1" indent="2"/>
    </xf>
    <xf numFmtId="0" fontId="20" fillId="43" borderId="23" xfId="1" applyFont="1" applyFill="1" applyBorder="1" applyAlignment="1">
      <alignment horizontal="center" vertical="top" wrapText="1"/>
    </xf>
    <xf numFmtId="0" fontId="28" fillId="43" borderId="23" xfId="1" applyFont="1" applyFill="1" applyBorder="1" applyAlignment="1">
      <alignment horizontal="right" vertical="top" wrapText="1"/>
    </xf>
    <xf numFmtId="0" fontId="28" fillId="43" borderId="24" xfId="1" applyFont="1" applyFill="1" applyBorder="1" applyAlignment="1">
      <alignment horizontal="right" vertical="top" wrapText="1"/>
    </xf>
    <xf numFmtId="0" fontId="35" fillId="42" borderId="31" xfId="1" applyFont="1" applyFill="1" applyBorder="1" applyAlignment="1">
      <alignment horizontal="center" vertical="top" wrapText="1"/>
    </xf>
    <xf numFmtId="0" fontId="35" fillId="42" borderId="24" xfId="1" applyFont="1" applyFill="1" applyBorder="1" applyAlignment="1">
      <alignment horizontal="left" vertical="top" wrapText="1"/>
    </xf>
    <xf numFmtId="0" fontId="35" fillId="42" borderId="24" xfId="1" applyFont="1" applyFill="1" applyBorder="1" applyAlignment="1">
      <alignment horizontal="center" vertical="top" wrapText="1"/>
    </xf>
    <xf numFmtId="0" fontId="30" fillId="42" borderId="24" xfId="1" applyFont="1" applyFill="1" applyBorder="1" applyAlignment="1">
      <alignment horizontal="right" vertical="top" wrapText="1"/>
    </xf>
    <xf numFmtId="0" fontId="38" fillId="42" borderId="0" xfId="0" applyFont="1" applyFill="1"/>
    <xf numFmtId="0" fontId="38" fillId="42" borderId="0" xfId="0" applyFont="1" applyFill="1" applyAlignment="1">
      <alignment horizontal="left" vertical="center" wrapText="1"/>
    </xf>
    <xf numFmtId="0" fontId="40" fillId="42" borderId="18" xfId="3205" applyFont="1" applyFill="1" applyBorder="1" applyAlignment="1">
      <alignment horizontal="center" vertical="center" wrapText="1"/>
    </xf>
    <xf numFmtId="0" fontId="40" fillId="42" borderId="17" xfId="3205" applyFont="1" applyFill="1" applyBorder="1" applyAlignment="1">
      <alignment horizontal="center" vertical="center" wrapText="1"/>
    </xf>
    <xf numFmtId="0" fontId="38" fillId="42" borderId="43" xfId="0" applyFont="1" applyFill="1" applyBorder="1" applyAlignment="1">
      <alignment horizontal="center" vertical="center" wrapText="1"/>
    </xf>
    <xf numFmtId="0" fontId="38" fillId="42" borderId="44" xfId="0" applyFont="1" applyFill="1" applyBorder="1" applyAlignment="1">
      <alignment horizontal="left" vertical="top" wrapText="1" indent="1"/>
    </xf>
    <xf numFmtId="0" fontId="38" fillId="42" borderId="44" xfId="0" applyFont="1" applyFill="1" applyBorder="1" applyAlignment="1">
      <alignment horizontal="center" vertical="center" wrapText="1"/>
    </xf>
    <xf numFmtId="170" fontId="38" fillId="42" borderId="44" xfId="3656" applyNumberFormat="1" applyFont="1" applyFill="1" applyBorder="1" applyAlignment="1">
      <alignment horizontal="right" vertical="center" wrapText="1"/>
    </xf>
    <xf numFmtId="167" fontId="38" fillId="42" borderId="44" xfId="3656" applyNumberFormat="1" applyFont="1" applyFill="1" applyBorder="1" applyAlignment="1">
      <alignment horizontal="right" vertical="center" wrapText="1"/>
    </xf>
    <xf numFmtId="0" fontId="28" fillId="42" borderId="43" xfId="3205" applyFont="1" applyFill="1" applyBorder="1" applyAlignment="1">
      <alignment horizontal="center" vertical="center" wrapText="1"/>
    </xf>
    <xf numFmtId="0" fontId="28" fillId="42" borderId="44" xfId="3205" applyFont="1" applyFill="1" applyBorder="1" applyAlignment="1">
      <alignment horizontal="center" vertical="center" wrapText="1"/>
    </xf>
    <xf numFmtId="170" fontId="28" fillId="42" borderId="44" xfId="3656" applyNumberFormat="1" applyFont="1" applyFill="1" applyBorder="1" applyAlignment="1">
      <alignment horizontal="right" vertical="center" wrapText="1"/>
    </xf>
    <xf numFmtId="168" fontId="38" fillId="42" borderId="44" xfId="0" applyNumberFormat="1" applyFont="1" applyFill="1" applyBorder="1" applyAlignment="1">
      <alignment horizontal="right" vertical="center" wrapText="1"/>
    </xf>
    <xf numFmtId="0" fontId="28" fillId="42" borderId="44" xfId="3205" applyFont="1" applyFill="1" applyBorder="1" applyAlignment="1">
      <alignment horizontal="right" vertical="center" wrapText="1"/>
    </xf>
    <xf numFmtId="0" fontId="83" fillId="0" borderId="46" xfId="0" applyFont="1" applyBorder="1" applyAlignment="1">
      <alignment horizontal="center" vertical="top" wrapText="1"/>
    </xf>
    <xf numFmtId="0" fontId="83" fillId="0" borderId="46" xfId="0" applyFont="1" applyBorder="1" applyAlignment="1">
      <alignment horizontal="left" vertical="top" wrapText="1"/>
    </xf>
    <xf numFmtId="0" fontId="0" fillId="0" borderId="0" xfId="0" applyFont="1" applyFill="1" applyAlignment="1">
      <alignment horizontal="center" vertical="top"/>
    </xf>
    <xf numFmtId="0" fontId="22" fillId="0" borderId="0" xfId="0" applyFont="1" applyFill="1" applyAlignment="1">
      <alignment horizontal="right" vertical="top"/>
    </xf>
    <xf numFmtId="0" fontId="20" fillId="0" borderId="0" xfId="0" applyFont="1" applyFill="1" applyAlignment="1">
      <alignment horizontal="center" vertical="top" wrapText="1"/>
    </xf>
    <xf numFmtId="0" fontId="0" fillId="0" borderId="0" xfId="0" applyFont="1" applyFill="1" applyAlignment="1">
      <alignment vertical="top"/>
    </xf>
    <xf numFmtId="0" fontId="0" fillId="0" borderId="0" xfId="0" applyFont="1" applyFill="1" applyAlignment="1">
      <alignment horizontal="left" vertical="top"/>
    </xf>
    <xf numFmtId="0" fontId="20" fillId="0" borderId="0" xfId="0" applyFont="1" applyFill="1" applyAlignment="1">
      <alignment horizontal="right" vertical="top"/>
    </xf>
    <xf numFmtId="0" fontId="20" fillId="0" borderId="0" xfId="0" applyFont="1" applyFill="1" applyAlignment="1">
      <alignment vertical="top"/>
    </xf>
    <xf numFmtId="0" fontId="20" fillId="0" borderId="17" xfId="0" applyFont="1" applyFill="1" applyBorder="1" applyAlignment="1">
      <alignment horizontal="center" vertical="center" wrapText="1"/>
    </xf>
    <xf numFmtId="0" fontId="25" fillId="0" borderId="18" xfId="0" applyFont="1" applyFill="1" applyBorder="1" applyAlignment="1">
      <alignment horizontal="center" vertical="center" wrapText="1"/>
    </xf>
    <xf numFmtId="0" fontId="25" fillId="0" borderId="17" xfId="0" applyFont="1" applyFill="1" applyBorder="1" applyAlignment="1">
      <alignment horizontal="center" vertical="center" wrapText="1"/>
    </xf>
    <xf numFmtId="171" fontId="48" fillId="0" borderId="46" xfId="0" applyNumberFormat="1" applyFont="1" applyBorder="1" applyAlignment="1">
      <alignment horizontal="center" vertical="top" wrapText="1"/>
    </xf>
    <xf numFmtId="170" fontId="38" fillId="42" borderId="44" xfId="3656" applyNumberFormat="1" applyFont="1" applyFill="1" applyBorder="1" applyAlignment="1">
      <alignment horizontal="center" vertical="center" wrapText="1"/>
    </xf>
    <xf numFmtId="167" fontId="38" fillId="42" borderId="44" xfId="3656" applyNumberFormat="1" applyFont="1" applyFill="1" applyBorder="1" applyAlignment="1">
      <alignment horizontal="center" vertical="center" wrapText="1"/>
    </xf>
    <xf numFmtId="170" fontId="28" fillId="42" borderId="44" xfId="3656" applyNumberFormat="1" applyFont="1" applyFill="1" applyBorder="1" applyAlignment="1">
      <alignment horizontal="center" vertical="center" wrapText="1"/>
    </xf>
    <xf numFmtId="164" fontId="38" fillId="0" borderId="44" xfId="0" applyNumberFormat="1" applyFont="1" applyBorder="1" applyAlignment="1">
      <alignment horizontal="right" vertical="center" wrapText="1"/>
    </xf>
    <xf numFmtId="164" fontId="48" fillId="0" borderId="46" xfId="0" applyNumberFormat="1" applyFont="1" applyBorder="1" applyAlignment="1">
      <alignment horizontal="center" vertical="top" wrapText="1"/>
    </xf>
    <xf numFmtId="164" fontId="28" fillId="0" borderId="22" xfId="0" applyNumberFormat="1" applyFont="1" applyFill="1" applyBorder="1" applyAlignment="1">
      <alignment horizontal="center" vertical="top"/>
    </xf>
    <xf numFmtId="164" fontId="28" fillId="0" borderId="24" xfId="0" applyNumberFormat="1" applyFont="1" applyFill="1" applyBorder="1" applyAlignment="1">
      <alignment horizontal="center" vertical="top"/>
    </xf>
    <xf numFmtId="0" fontId="0" fillId="0" borderId="32" xfId="0" applyFont="1" applyFill="1" applyBorder="1" applyAlignment="1">
      <alignment horizontal="left" vertical="top" wrapText="1"/>
    </xf>
    <xf numFmtId="0" fontId="0" fillId="0" borderId="33" xfId="0" applyFont="1" applyFill="1" applyBorder="1" applyAlignment="1">
      <alignment horizontal="left" vertical="top" wrapText="1"/>
    </xf>
    <xf numFmtId="0" fontId="0" fillId="0" borderId="34" xfId="0" applyFont="1" applyFill="1" applyBorder="1" applyAlignment="1">
      <alignment horizontal="left" vertical="top" wrapText="1"/>
    </xf>
    <xf numFmtId="0" fontId="25" fillId="0" borderId="35" xfId="0" applyFont="1" applyFill="1" applyBorder="1" applyAlignment="1">
      <alignment horizontal="left" vertical="top" wrapText="1" indent="2"/>
    </xf>
    <xf numFmtId="0" fontId="25" fillId="0" borderId="36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/>
    </xf>
    <xf numFmtId="0" fontId="0" fillId="0" borderId="23" xfId="0" applyFont="1" applyFill="1" applyBorder="1" applyAlignment="1">
      <alignment horizontal="left" vertical="top" wrapText="1"/>
    </xf>
    <xf numFmtId="0" fontId="0" fillId="0" borderId="24" xfId="0" applyFont="1" applyFill="1" applyBorder="1" applyAlignment="1">
      <alignment horizontal="left" vertical="top" wrapText="1"/>
    </xf>
    <xf numFmtId="164" fontId="28" fillId="0" borderId="27" xfId="0" applyNumberFormat="1" applyFont="1" applyFill="1" applyBorder="1" applyAlignment="1">
      <alignment horizontal="center" vertical="top"/>
    </xf>
    <xf numFmtId="164" fontId="28" fillId="0" borderId="28" xfId="0" applyNumberFormat="1" applyFont="1" applyFill="1" applyBorder="1" applyAlignment="1">
      <alignment horizontal="center" vertical="top"/>
    </xf>
    <xf numFmtId="0" fontId="27" fillId="0" borderId="22" xfId="0" applyFont="1" applyFill="1" applyBorder="1" applyAlignment="1">
      <alignment horizontal="center" wrapText="1"/>
    </xf>
    <xf numFmtId="0" fontId="27" fillId="0" borderId="23" xfId="0" applyFont="1" applyFill="1" applyBorder="1" applyAlignment="1">
      <alignment horizontal="center" wrapText="1"/>
    </xf>
    <xf numFmtId="0" fontId="27" fillId="0" borderId="24" xfId="0" applyFont="1" applyFill="1" applyBorder="1" applyAlignment="1">
      <alignment horizontal="center" wrapText="1"/>
    </xf>
    <xf numFmtId="0" fontId="19" fillId="0" borderId="19" xfId="1" applyFont="1" applyFill="1" applyBorder="1" applyAlignment="1">
      <alignment horizontal="center"/>
    </xf>
    <xf numFmtId="0" fontId="19" fillId="0" borderId="20" xfId="1" applyFont="1" applyFill="1" applyBorder="1" applyAlignment="1">
      <alignment horizontal="center"/>
    </xf>
    <xf numFmtId="0" fontId="19" fillId="0" borderId="21" xfId="1" applyFont="1" applyFill="1" applyBorder="1" applyAlignment="1">
      <alignment horizontal="center"/>
    </xf>
    <xf numFmtId="0" fontId="19" fillId="0" borderId="12" xfId="1" applyFont="1" applyFill="1" applyBorder="1" applyAlignment="1">
      <alignment horizontal="left" vertical="top" wrapText="1"/>
    </xf>
    <xf numFmtId="0" fontId="20" fillId="0" borderId="13" xfId="1" applyFont="1" applyFill="1" applyBorder="1" applyAlignment="1">
      <alignment horizontal="center" vertical="center" wrapText="1"/>
    </xf>
    <xf numFmtId="0" fontId="20" fillId="0" borderId="16" xfId="1" applyFont="1" applyFill="1" applyBorder="1" applyAlignment="1">
      <alignment horizontal="center" vertical="center" wrapText="1"/>
    </xf>
    <xf numFmtId="0" fontId="20" fillId="0" borderId="14" xfId="1" applyFont="1" applyFill="1" applyBorder="1" applyAlignment="1">
      <alignment horizontal="center" vertical="center" wrapText="1"/>
    </xf>
    <xf numFmtId="0" fontId="20" fillId="0" borderId="15" xfId="1" applyFont="1" applyFill="1" applyBorder="1" applyAlignment="1">
      <alignment horizontal="center" vertical="center" wrapText="1"/>
    </xf>
    <xf numFmtId="0" fontId="19" fillId="0" borderId="10" xfId="1" applyFont="1" applyFill="1" applyBorder="1" applyAlignment="1">
      <alignment horizontal="center" vertical="top" wrapText="1"/>
    </xf>
    <xf numFmtId="0" fontId="21" fillId="0" borderId="11" xfId="1" applyFont="1" applyFill="1" applyBorder="1" applyAlignment="1">
      <alignment horizontal="center" vertical="top" wrapText="1"/>
    </xf>
    <xf numFmtId="0" fontId="24" fillId="0" borderId="0" xfId="1" applyFont="1" applyFill="1" applyAlignment="1">
      <alignment horizontal="left" vertical="top" wrapText="1"/>
    </xf>
    <xf numFmtId="0" fontId="21" fillId="0" borderId="0" xfId="1" applyFont="1" applyFill="1" applyAlignment="1">
      <alignment horizontal="center" vertical="top" wrapText="1"/>
    </xf>
    <xf numFmtId="0" fontId="41" fillId="0" borderId="41" xfId="3205" applyFont="1" applyBorder="1" applyAlignment="1">
      <alignment horizontal="center"/>
    </xf>
    <xf numFmtId="0" fontId="41" fillId="0" borderId="42" xfId="3205" applyFont="1" applyBorder="1" applyAlignment="1">
      <alignment horizontal="center"/>
    </xf>
    <xf numFmtId="0" fontId="41" fillId="0" borderId="41" xfId="3205" applyFont="1" applyFill="1" applyBorder="1" applyAlignment="1">
      <alignment horizontal="center"/>
    </xf>
    <xf numFmtId="0" fontId="41" fillId="0" borderId="42" xfId="3205" applyFont="1" applyFill="1" applyBorder="1" applyAlignment="1">
      <alignment horizontal="center"/>
    </xf>
    <xf numFmtId="0" fontId="30" fillId="0" borderId="41" xfId="3205" applyFill="1" applyBorder="1" applyAlignment="1">
      <alignment horizontal="center"/>
    </xf>
    <xf numFmtId="0" fontId="30" fillId="0" borderId="42" xfId="3205" applyFill="1" applyBorder="1" applyAlignment="1">
      <alignment horizontal="center"/>
    </xf>
    <xf numFmtId="0" fontId="38" fillId="0" borderId="40" xfId="0" applyFont="1" applyFill="1" applyBorder="1" applyAlignment="1">
      <alignment horizontal="center"/>
    </xf>
    <xf numFmtId="0" fontId="27" fillId="0" borderId="41" xfId="3205" applyFont="1" applyFill="1" applyBorder="1" applyAlignment="1">
      <alignment horizontal="center"/>
    </xf>
    <xf numFmtId="0" fontId="27" fillId="0" borderId="42" xfId="3205" applyFont="1" applyFill="1" applyBorder="1" applyAlignment="1">
      <alignment horizontal="center"/>
    </xf>
    <xf numFmtId="0" fontId="19" fillId="0" borderId="41" xfId="3205" applyFont="1" applyFill="1" applyBorder="1" applyAlignment="1">
      <alignment horizontal="center"/>
    </xf>
    <xf numFmtId="0" fontId="19" fillId="0" borderId="42" xfId="3205" applyFont="1" applyFill="1" applyBorder="1" applyAlignment="1">
      <alignment horizontal="center"/>
    </xf>
    <xf numFmtId="0" fontId="38" fillId="0" borderId="0" xfId="0" applyFont="1" applyFill="1" applyAlignment="1">
      <alignment horizontal="center" vertical="center" wrapText="1"/>
    </xf>
    <xf numFmtId="0" fontId="39" fillId="0" borderId="0" xfId="3205" applyFont="1" applyFill="1" applyBorder="1" applyAlignment="1">
      <alignment horizontal="center" vertical="center" wrapText="1"/>
    </xf>
    <xf numFmtId="0" fontId="40" fillId="0" borderId="13" xfId="3205" applyFont="1" applyFill="1" applyBorder="1" applyAlignment="1">
      <alignment horizontal="center" vertical="center" wrapText="1"/>
    </xf>
    <xf numFmtId="0" fontId="40" fillId="0" borderId="39" xfId="3205" applyFont="1" applyFill="1" applyBorder="1" applyAlignment="1">
      <alignment horizontal="center" vertical="center" wrapText="1"/>
    </xf>
    <xf numFmtId="0" fontId="40" fillId="0" borderId="16" xfId="3205" applyFont="1" applyFill="1" applyBorder="1" applyAlignment="1">
      <alignment horizontal="center" vertical="center" wrapText="1"/>
    </xf>
    <xf numFmtId="0" fontId="44" fillId="0" borderId="0" xfId="0" applyFont="1" applyAlignment="1">
      <alignment horizontal="center" vertical="top" wrapText="1"/>
    </xf>
    <xf numFmtId="0" fontId="43" fillId="0" borderId="0" xfId="0" applyFont="1" applyAlignment="1">
      <alignment horizontal="center" vertical="top" wrapText="1"/>
    </xf>
    <xf numFmtId="164" fontId="28" fillId="0" borderId="27" xfId="1" applyNumberFormat="1" applyFont="1" applyFill="1" applyBorder="1" applyAlignment="1">
      <alignment horizontal="center" vertical="top"/>
    </xf>
    <xf numFmtId="164" fontId="28" fillId="0" borderId="28" xfId="1" applyNumberFormat="1" applyFont="1" applyFill="1" applyBorder="1" applyAlignment="1">
      <alignment horizontal="center" vertical="top"/>
    </xf>
    <xf numFmtId="0" fontId="27" fillId="0" borderId="22" xfId="1" applyFont="1" applyFill="1" applyBorder="1" applyAlignment="1">
      <alignment horizontal="center" wrapText="1"/>
    </xf>
    <xf numFmtId="0" fontId="27" fillId="0" borderId="23" xfId="1" applyFont="1" applyFill="1" applyBorder="1" applyAlignment="1">
      <alignment horizontal="center" wrapText="1"/>
    </xf>
    <xf numFmtId="0" fontId="27" fillId="0" borderId="24" xfId="1" applyFont="1" applyFill="1" applyBorder="1" applyAlignment="1">
      <alignment horizontal="center" wrapText="1"/>
    </xf>
    <xf numFmtId="164" fontId="28" fillId="0" borderId="22" xfId="1" applyNumberFormat="1" applyFont="1" applyFill="1" applyBorder="1" applyAlignment="1">
      <alignment horizontal="center" vertical="top"/>
    </xf>
    <xf numFmtId="164" fontId="28" fillId="0" borderId="24" xfId="1" applyNumberFormat="1" applyFont="1" applyFill="1" applyBorder="1" applyAlignment="1">
      <alignment horizontal="center" vertical="top"/>
    </xf>
    <xf numFmtId="0" fontId="19" fillId="0" borderId="32" xfId="1" applyFont="1" applyFill="1" applyBorder="1" applyAlignment="1">
      <alignment horizontal="left" vertical="top" wrapText="1"/>
    </xf>
    <xf numFmtId="0" fontId="19" fillId="0" borderId="33" xfId="1" applyFont="1" applyFill="1" applyBorder="1" applyAlignment="1">
      <alignment horizontal="left" vertical="top" wrapText="1"/>
    </xf>
    <xf numFmtId="0" fontId="19" fillId="0" borderId="34" xfId="1" applyFont="1" applyFill="1" applyBorder="1" applyAlignment="1">
      <alignment horizontal="left" vertical="top" wrapText="1"/>
    </xf>
    <xf numFmtId="0" fontId="25" fillId="0" borderId="35" xfId="1" applyFont="1" applyFill="1" applyBorder="1" applyAlignment="1">
      <alignment horizontal="left" vertical="top" wrapText="1" indent="2"/>
    </xf>
    <xf numFmtId="0" fontId="25" fillId="0" borderId="36" xfId="1" applyFont="1" applyFill="1" applyBorder="1" applyAlignment="1">
      <alignment horizontal="left" vertical="top" wrapText="1" indent="2"/>
    </xf>
    <xf numFmtId="0" fontId="19" fillId="0" borderId="22" xfId="1" applyFont="1" applyFill="1" applyBorder="1" applyAlignment="1">
      <alignment horizontal="left" vertical="top" wrapText="1"/>
    </xf>
    <xf numFmtId="0" fontId="19" fillId="0" borderId="23" xfId="1" applyFont="1" applyFill="1" applyBorder="1" applyAlignment="1">
      <alignment horizontal="left" vertical="top" wrapText="1"/>
    </xf>
    <xf numFmtId="0" fontId="19" fillId="0" borderId="24" xfId="1" applyFont="1" applyFill="1" applyBorder="1" applyAlignment="1">
      <alignment horizontal="left" vertical="top" wrapText="1"/>
    </xf>
    <xf numFmtId="164" fontId="28" fillId="0" borderId="27" xfId="0" applyNumberFormat="1" applyFont="1" applyBorder="1" applyAlignment="1">
      <alignment horizontal="center" vertical="top"/>
    </xf>
    <xf numFmtId="164" fontId="28" fillId="0" borderId="28" xfId="0" applyNumberFormat="1" applyFont="1" applyBorder="1" applyAlignment="1">
      <alignment horizontal="center" vertical="top"/>
    </xf>
    <xf numFmtId="0" fontId="25" fillId="43" borderId="35" xfId="1" applyFont="1" applyFill="1" applyBorder="1" applyAlignment="1">
      <alignment horizontal="left" vertical="top" wrapText="1" indent="2"/>
    </xf>
    <xf numFmtId="0" fontId="25" fillId="43" borderId="36" xfId="1" applyFont="1" applyFill="1" applyBorder="1" applyAlignment="1">
      <alignment horizontal="left" vertical="top" wrapText="1" indent="2"/>
    </xf>
    <xf numFmtId="0" fontId="19" fillId="42" borderId="22" xfId="1" applyFont="1" applyFill="1" applyBorder="1" applyAlignment="1">
      <alignment horizontal="left" vertical="top" wrapText="1"/>
    </xf>
    <xf numFmtId="0" fontId="19" fillId="42" borderId="23" xfId="1" applyFont="1" applyFill="1" applyBorder="1" applyAlignment="1">
      <alignment horizontal="left" vertical="top" wrapText="1"/>
    </xf>
    <xf numFmtId="0" fontId="19" fillId="42" borderId="24" xfId="1" applyFont="1" applyFill="1" applyBorder="1" applyAlignment="1">
      <alignment horizontal="left" vertical="top" wrapText="1"/>
    </xf>
    <xf numFmtId="164" fontId="28" fillId="42" borderId="27" xfId="1" applyNumberFormat="1" applyFont="1" applyFill="1" applyBorder="1" applyAlignment="1">
      <alignment horizontal="center" vertical="top"/>
    </xf>
    <xf numFmtId="164" fontId="28" fillId="42" borderId="28" xfId="1" applyNumberFormat="1" applyFont="1" applyFill="1" applyBorder="1" applyAlignment="1">
      <alignment horizontal="center" vertical="top"/>
    </xf>
    <xf numFmtId="0" fontId="27" fillId="43" borderId="22" xfId="1" applyFont="1" applyFill="1" applyBorder="1" applyAlignment="1">
      <alignment horizontal="center" wrapText="1"/>
    </xf>
    <xf numFmtId="0" fontId="27" fillId="43" borderId="23" xfId="1" applyFont="1" applyFill="1" applyBorder="1" applyAlignment="1">
      <alignment horizontal="center" wrapText="1"/>
    </xf>
    <xf numFmtId="0" fontId="27" fillId="43" borderId="24" xfId="1" applyFont="1" applyFill="1" applyBorder="1" applyAlignment="1">
      <alignment horizontal="center" wrapText="1"/>
    </xf>
    <xf numFmtId="164" fontId="28" fillId="42" borderId="22" xfId="1" applyNumberFormat="1" applyFont="1" applyFill="1" applyBorder="1" applyAlignment="1">
      <alignment horizontal="center" vertical="top"/>
    </xf>
    <xf numFmtId="164" fontId="28" fillId="42" borderId="24" xfId="1" applyNumberFormat="1" applyFont="1" applyFill="1" applyBorder="1" applyAlignment="1">
      <alignment horizontal="center" vertical="top"/>
    </xf>
    <xf numFmtId="0" fontId="19" fillId="42" borderId="32" xfId="1" applyFont="1" applyFill="1" applyBorder="1" applyAlignment="1">
      <alignment horizontal="left" vertical="top" wrapText="1"/>
    </xf>
    <xf numFmtId="0" fontId="19" fillId="42" borderId="33" xfId="1" applyFont="1" applyFill="1" applyBorder="1" applyAlignment="1">
      <alignment horizontal="left" vertical="top" wrapText="1"/>
    </xf>
    <xf numFmtId="0" fontId="19" fillId="42" borderId="34" xfId="1" applyFont="1" applyFill="1" applyBorder="1" applyAlignment="1">
      <alignment horizontal="left" vertical="top" wrapText="1"/>
    </xf>
    <xf numFmtId="0" fontId="19" fillId="42" borderId="19" xfId="1" applyFont="1" applyFill="1" applyBorder="1" applyAlignment="1">
      <alignment horizontal="center"/>
    </xf>
    <xf numFmtId="0" fontId="19" fillId="42" borderId="20" xfId="1" applyFont="1" applyFill="1" applyBorder="1" applyAlignment="1">
      <alignment horizontal="center"/>
    </xf>
    <xf numFmtId="0" fontId="19" fillId="42" borderId="21" xfId="1" applyFont="1" applyFill="1" applyBorder="1" applyAlignment="1">
      <alignment horizontal="center"/>
    </xf>
    <xf numFmtId="0" fontId="19" fillId="42" borderId="12" xfId="1" applyFont="1" applyFill="1" applyBorder="1" applyAlignment="1">
      <alignment horizontal="left" vertical="top" wrapText="1"/>
    </xf>
    <xf numFmtId="0" fontId="20" fillId="43" borderId="13" xfId="1" applyFont="1" applyFill="1" applyBorder="1" applyAlignment="1">
      <alignment horizontal="center" vertical="center" wrapText="1"/>
    </xf>
    <xf numFmtId="0" fontId="20" fillId="43" borderId="16" xfId="1" applyFont="1" applyFill="1" applyBorder="1" applyAlignment="1">
      <alignment horizontal="center" vertical="center" wrapText="1"/>
    </xf>
    <xf numFmtId="0" fontId="20" fillId="43" borderId="14" xfId="1" applyFont="1" applyFill="1" applyBorder="1" applyAlignment="1">
      <alignment horizontal="center" vertical="center" wrapText="1"/>
    </xf>
    <xf numFmtId="0" fontId="20" fillId="43" borderId="15" xfId="1" applyFont="1" applyFill="1" applyBorder="1" applyAlignment="1">
      <alignment horizontal="center" vertical="center" wrapText="1"/>
    </xf>
    <xf numFmtId="0" fontId="19" fillId="42" borderId="10" xfId="1" applyFont="1" applyFill="1" applyBorder="1" applyAlignment="1">
      <alignment horizontal="center" vertical="top" wrapText="1"/>
    </xf>
    <xf numFmtId="0" fontId="21" fillId="42" borderId="11" xfId="1" applyFont="1" applyFill="1" applyBorder="1" applyAlignment="1">
      <alignment horizontal="center" vertical="top" wrapText="1"/>
    </xf>
    <xf numFmtId="0" fontId="24" fillId="42" borderId="0" xfId="1" applyFont="1" applyFill="1" applyAlignment="1">
      <alignment horizontal="left" vertical="top" wrapText="1"/>
    </xf>
    <xf numFmtId="0" fontId="21" fillId="42" borderId="0" xfId="1" applyFont="1" applyFill="1" applyAlignment="1">
      <alignment horizontal="center" vertical="top" wrapText="1"/>
    </xf>
    <xf numFmtId="0" fontId="41" fillId="42" borderId="41" xfId="3205" applyFont="1" applyFill="1" applyBorder="1" applyAlignment="1">
      <alignment horizontal="center"/>
    </xf>
    <xf numFmtId="0" fontId="41" fillId="42" borderId="42" xfId="3205" applyFont="1" applyFill="1" applyBorder="1" applyAlignment="1">
      <alignment horizontal="center"/>
    </xf>
    <xf numFmtId="0" fontId="30" fillId="42" borderId="41" xfId="3205" applyFill="1" applyBorder="1" applyAlignment="1">
      <alignment horizontal="center"/>
    </xf>
    <xf numFmtId="0" fontId="30" fillId="42" borderId="42" xfId="3205" applyFill="1" applyBorder="1" applyAlignment="1">
      <alignment horizontal="center"/>
    </xf>
    <xf numFmtId="0" fontId="38" fillId="42" borderId="40" xfId="0" applyFont="1" applyFill="1" applyBorder="1" applyAlignment="1">
      <alignment horizontal="center"/>
    </xf>
    <xf numFmtId="0" fontId="27" fillId="42" borderId="41" xfId="3205" applyFont="1" applyFill="1" applyBorder="1" applyAlignment="1">
      <alignment horizontal="center"/>
    </xf>
    <xf numFmtId="0" fontId="27" fillId="42" borderId="42" xfId="3205" applyFont="1" applyFill="1" applyBorder="1" applyAlignment="1">
      <alignment horizontal="center"/>
    </xf>
    <xf numFmtId="0" fontId="19" fillId="42" borderId="41" xfId="3205" applyFont="1" applyFill="1" applyBorder="1" applyAlignment="1">
      <alignment horizontal="center"/>
    </xf>
    <xf numFmtId="0" fontId="19" fillId="42" borderId="42" xfId="3205" applyFont="1" applyFill="1" applyBorder="1" applyAlignment="1">
      <alignment horizontal="center"/>
    </xf>
    <xf numFmtId="0" fontId="42" fillId="42" borderId="0" xfId="0" applyFont="1" applyFill="1" applyAlignment="1">
      <alignment horizontal="center" vertical="center" wrapText="1"/>
    </xf>
    <xf numFmtId="0" fontId="39" fillId="42" borderId="0" xfId="3205" applyFont="1" applyFill="1" applyBorder="1" applyAlignment="1">
      <alignment horizontal="center" vertical="center" wrapText="1"/>
    </xf>
    <xf numFmtId="0" fontId="40" fillId="42" borderId="13" xfId="3205" applyFont="1" applyFill="1" applyBorder="1" applyAlignment="1">
      <alignment horizontal="center" vertical="center" wrapText="1"/>
    </xf>
    <xf numFmtId="0" fontId="40" fillId="42" borderId="39" xfId="3205" applyFont="1" applyFill="1" applyBorder="1" applyAlignment="1">
      <alignment horizontal="center" vertical="center" wrapText="1"/>
    </xf>
    <xf numFmtId="0" fontId="40" fillId="42" borderId="16" xfId="3205" applyFont="1" applyFill="1" applyBorder="1" applyAlignment="1">
      <alignment horizontal="center" vertical="center" wrapText="1"/>
    </xf>
    <xf numFmtId="0" fontId="0" fillId="0" borderId="19" xfId="0" applyFont="1" applyFill="1" applyBorder="1" applyAlignment="1">
      <alignment horizontal="center"/>
    </xf>
    <xf numFmtId="0" fontId="0" fillId="0" borderId="20" xfId="0" applyFont="1" applyFill="1" applyBorder="1" applyAlignment="1">
      <alignment horizontal="center"/>
    </xf>
    <xf numFmtId="0" fontId="0" fillId="0" borderId="2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left"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left" vertical="top" wrapText="1"/>
    </xf>
    <xf numFmtId="0" fontId="21" fillId="0" borderId="0" xfId="0" applyFont="1" applyFill="1" applyAlignment="1">
      <alignment horizontal="center" vertical="top" wrapText="1"/>
    </xf>
    <xf numFmtId="0" fontId="21" fillId="0" borderId="11" xfId="0" applyFont="1" applyFill="1" applyBorder="1" applyAlignment="1">
      <alignment horizontal="center" vertical="top" wrapText="1"/>
    </xf>
    <xf numFmtId="0" fontId="84" fillId="0" borderId="0" xfId="0" applyFont="1" applyAlignment="1">
      <alignment horizontal="center" vertical="top" wrapText="1"/>
    </xf>
    <xf numFmtId="2" fontId="0" fillId="0" borderId="0" xfId="0" applyNumberFormat="1" applyFont="1" applyAlignment="1">
      <alignment horizontal="right" vertical="top"/>
    </xf>
    <xf numFmtId="0" fontId="19" fillId="0" borderId="0" xfId="0" applyFont="1" applyAlignment="1">
      <alignment vertical="top"/>
    </xf>
    <xf numFmtId="0" fontId="30" fillId="0" borderId="0" xfId="0" applyFont="1" applyAlignment="1">
      <alignment vertical="top"/>
    </xf>
    <xf numFmtId="0" fontId="33" fillId="0" borderId="0" xfId="0" applyFont="1" applyAlignment="1">
      <alignment vertical="top"/>
    </xf>
  </cellXfs>
  <cellStyles count="4350">
    <cellStyle name="20% - Accent1" xfId="3670"/>
    <cellStyle name="20% - Accent2" xfId="3671"/>
    <cellStyle name="20% - Accent3" xfId="3672"/>
    <cellStyle name="20% - Accent4" xfId="3673"/>
    <cellStyle name="20% - Accent5" xfId="3674"/>
    <cellStyle name="20% - Accent6" xfId="3675"/>
    <cellStyle name="20% - Акцент1 10" xfId="2"/>
    <cellStyle name="20% - Акцент1 100" xfId="3"/>
    <cellStyle name="20% - Акцент1 100 2" xfId="4"/>
    <cellStyle name="20% - Акцент1 101" xfId="5"/>
    <cellStyle name="20% - Акцент1 101 2" xfId="6"/>
    <cellStyle name="20% - Акцент1 102" xfId="7"/>
    <cellStyle name="20% - Акцент1 102 2" xfId="8"/>
    <cellStyle name="20% - Акцент1 103" xfId="9"/>
    <cellStyle name="20% - Акцент1 103 2" xfId="10"/>
    <cellStyle name="20% - Акцент1 104" xfId="11"/>
    <cellStyle name="20% - Акцент1 104 2" xfId="12"/>
    <cellStyle name="20% - Акцент1 105" xfId="13"/>
    <cellStyle name="20% - Акцент1 105 2" xfId="14"/>
    <cellStyle name="20% - Акцент1 106" xfId="15"/>
    <cellStyle name="20% - Акцент1 106 2" xfId="16"/>
    <cellStyle name="20% - Акцент1 107" xfId="17"/>
    <cellStyle name="20% - Акцент1 107 2" xfId="18"/>
    <cellStyle name="20% - Акцент1 108" xfId="19"/>
    <cellStyle name="20% - Акцент1 108 2" xfId="20"/>
    <cellStyle name="20% - Акцент1 109" xfId="21"/>
    <cellStyle name="20% - Акцент1 109 2" xfId="22"/>
    <cellStyle name="20% - Акцент1 11" xfId="23"/>
    <cellStyle name="20% - Акцент1 110" xfId="24"/>
    <cellStyle name="20% - Акцент1 110 2" xfId="25"/>
    <cellStyle name="20% - Акцент1 111" xfId="26"/>
    <cellStyle name="20% - Акцент1 111 2" xfId="27"/>
    <cellStyle name="20% - Акцент1 112" xfId="28"/>
    <cellStyle name="20% - Акцент1 112 2" xfId="29"/>
    <cellStyle name="20% - Акцент1 113" xfId="30"/>
    <cellStyle name="20% - Акцент1 113 2" xfId="31"/>
    <cellStyle name="20% - Акцент1 114" xfId="32"/>
    <cellStyle name="20% - Акцент1 114 2" xfId="33"/>
    <cellStyle name="20% - Акцент1 115" xfId="34"/>
    <cellStyle name="20% - Акцент1 115 2" xfId="35"/>
    <cellStyle name="20% - Акцент1 116" xfId="36"/>
    <cellStyle name="20% - Акцент1 116 2" xfId="37"/>
    <cellStyle name="20% - Акцент1 117" xfId="38"/>
    <cellStyle name="20% - Акцент1 117 2" xfId="39"/>
    <cellStyle name="20% - Акцент1 118" xfId="40"/>
    <cellStyle name="20% - Акцент1 118 2" xfId="41"/>
    <cellStyle name="20% - Акцент1 119" xfId="42"/>
    <cellStyle name="20% - Акцент1 119 2" xfId="43"/>
    <cellStyle name="20% - Акцент1 12" xfId="44"/>
    <cellStyle name="20% - Акцент1 120" xfId="45"/>
    <cellStyle name="20% - Акцент1 120 2" xfId="46"/>
    <cellStyle name="20% - Акцент1 121" xfId="47"/>
    <cellStyle name="20% - Акцент1 121 2" xfId="48"/>
    <cellStyle name="20% - Акцент1 122" xfId="49"/>
    <cellStyle name="20% - Акцент1 122 2" xfId="50"/>
    <cellStyle name="20% - Акцент1 123" xfId="51"/>
    <cellStyle name="20% - Акцент1 123 2" xfId="52"/>
    <cellStyle name="20% - Акцент1 124" xfId="53"/>
    <cellStyle name="20% - Акцент1 124 2" xfId="54"/>
    <cellStyle name="20% - Акцент1 125" xfId="55"/>
    <cellStyle name="20% - Акцент1 125 2" xfId="3676"/>
    <cellStyle name="20% - Акцент1 126" xfId="56"/>
    <cellStyle name="20% - Акцент1 126 2" xfId="3677"/>
    <cellStyle name="20% - Акцент1 127" xfId="57"/>
    <cellStyle name="20% - Акцент1 127 2" xfId="3678"/>
    <cellStyle name="20% - Акцент1 128" xfId="3679"/>
    <cellStyle name="20% - Акцент1 13" xfId="58"/>
    <cellStyle name="20% - Акцент1 14" xfId="59"/>
    <cellStyle name="20% - Акцент1 15" xfId="60"/>
    <cellStyle name="20% - Акцент1 16" xfId="61"/>
    <cellStyle name="20% - Акцент1 17" xfId="62"/>
    <cellStyle name="20% - Акцент1 18" xfId="63"/>
    <cellStyle name="20% - Акцент1 19" xfId="64"/>
    <cellStyle name="20% - Акцент1 19 2" xfId="65"/>
    <cellStyle name="20% - Акцент1 19 3" xfId="66"/>
    <cellStyle name="20% - Акцент1 19 4" xfId="67"/>
    <cellStyle name="20% - Акцент1 19_ИД106142010 ДО 17.09.14" xfId="3680"/>
    <cellStyle name="20% - Акцент1 2" xfId="68"/>
    <cellStyle name="20% - Акцент1 2 2" xfId="3681"/>
    <cellStyle name="20% - Акцент1 2 3" xfId="3682"/>
    <cellStyle name="20% - Акцент1 20" xfId="69"/>
    <cellStyle name="20% - Акцент1 20 2" xfId="70"/>
    <cellStyle name="20% - Акцент1 20 3" xfId="71"/>
    <cellStyle name="20% - Акцент1 20 4" xfId="72"/>
    <cellStyle name="20% - Акцент1 20_ИД106142010 ДО 17.09.14" xfId="3683"/>
    <cellStyle name="20% - Акцент1 21" xfId="73"/>
    <cellStyle name="20% - Акцент1 21 2" xfId="74"/>
    <cellStyle name="20% - Акцент1 21 3" xfId="75"/>
    <cellStyle name="20% - Акцент1 21 4" xfId="76"/>
    <cellStyle name="20% - Акцент1 21_ИД106142010 ДО 17.09.14" xfId="3684"/>
    <cellStyle name="20% - Акцент1 22" xfId="77"/>
    <cellStyle name="20% - Акцент1 22 2" xfId="78"/>
    <cellStyle name="20% - Акцент1 22 3" xfId="79"/>
    <cellStyle name="20% - Акцент1 22 4" xfId="80"/>
    <cellStyle name="20% - Акцент1 22_ИД106142010 ДО 17.09.14" xfId="3685"/>
    <cellStyle name="20% - Акцент1 23" xfId="81"/>
    <cellStyle name="20% - Акцент1 23 2" xfId="82"/>
    <cellStyle name="20% - Акцент1 23 3" xfId="83"/>
    <cellStyle name="20% - Акцент1 23 4" xfId="84"/>
    <cellStyle name="20% - Акцент1 23_ИД106142010 ДО 17.09.14" xfId="3686"/>
    <cellStyle name="20% - Акцент1 24" xfId="85"/>
    <cellStyle name="20% - Акцент1 24 2" xfId="86"/>
    <cellStyle name="20% - Акцент1 24 3" xfId="87"/>
    <cellStyle name="20% - Акцент1 24 4" xfId="88"/>
    <cellStyle name="20% - Акцент1 24_ИД106142010 ДО 17.09.14" xfId="3687"/>
    <cellStyle name="20% - Акцент1 25" xfId="89"/>
    <cellStyle name="20% - Акцент1 25 2" xfId="90"/>
    <cellStyle name="20% - Акцент1 25 3" xfId="91"/>
    <cellStyle name="20% - Акцент1 25 4" xfId="92"/>
    <cellStyle name="20% - Акцент1 25_ИД106142010 ДО 17.09.14" xfId="3688"/>
    <cellStyle name="20% - Акцент1 26" xfId="93"/>
    <cellStyle name="20% - Акцент1 26 2" xfId="94"/>
    <cellStyle name="20% - Акцент1 26 3" xfId="95"/>
    <cellStyle name="20% - Акцент1 26 4" xfId="96"/>
    <cellStyle name="20% - Акцент1 26_ИД106142010 ДО 17.09.14" xfId="3689"/>
    <cellStyle name="20% - Акцент1 27" xfId="97"/>
    <cellStyle name="20% - Акцент1 27 2" xfId="98"/>
    <cellStyle name="20% - Акцент1 27 3" xfId="99"/>
    <cellStyle name="20% - Акцент1 27 4" xfId="100"/>
    <cellStyle name="20% - Акцент1 27_ИД106142010 ДО 17.09.14" xfId="3690"/>
    <cellStyle name="20% - Акцент1 28" xfId="101"/>
    <cellStyle name="20% - Акцент1 28 2" xfId="102"/>
    <cellStyle name="20% - Акцент1 28 3" xfId="103"/>
    <cellStyle name="20% - Акцент1 28 4" xfId="104"/>
    <cellStyle name="20% - Акцент1 28_ИД106142010 ДО 17.09.14" xfId="3691"/>
    <cellStyle name="20% - Акцент1 29" xfId="105"/>
    <cellStyle name="20% - Акцент1 29 2" xfId="106"/>
    <cellStyle name="20% - Акцент1 29 3" xfId="107"/>
    <cellStyle name="20% - Акцент1 29 4" xfId="108"/>
    <cellStyle name="20% - Акцент1 29_ИД106142010 ДО 17.09.14" xfId="3692"/>
    <cellStyle name="20% - Акцент1 3" xfId="109"/>
    <cellStyle name="20% - Акцент1 30" xfId="110"/>
    <cellStyle name="20% - Акцент1 30 2" xfId="111"/>
    <cellStyle name="20% - Акцент1 30 3" xfId="112"/>
    <cellStyle name="20% - Акцент1 30 4" xfId="113"/>
    <cellStyle name="20% - Акцент1 30_ИД106142010 ДО 17.09.14" xfId="3693"/>
    <cellStyle name="20% - Акцент1 31" xfId="114"/>
    <cellStyle name="20% - Акцент1 31 2" xfId="115"/>
    <cellStyle name="20% - Акцент1 31 3" xfId="116"/>
    <cellStyle name="20% - Акцент1 31 4" xfId="117"/>
    <cellStyle name="20% - Акцент1 31_ИД106142010 ДО 17.09.14" xfId="3694"/>
    <cellStyle name="20% - Акцент1 32" xfId="118"/>
    <cellStyle name="20% - Акцент1 32 2" xfId="119"/>
    <cellStyle name="20% - Акцент1 32 3" xfId="120"/>
    <cellStyle name="20% - Акцент1 32 4" xfId="121"/>
    <cellStyle name="20% - Акцент1 32_ИД106142010 ДО 17.09.14" xfId="3695"/>
    <cellStyle name="20% - Акцент1 33" xfId="122"/>
    <cellStyle name="20% - Акцент1 33 2" xfId="123"/>
    <cellStyle name="20% - Акцент1 33 3" xfId="124"/>
    <cellStyle name="20% - Акцент1 33 4" xfId="125"/>
    <cellStyle name="20% - Акцент1 33_ИД106142010 ДО 17.09.14" xfId="3696"/>
    <cellStyle name="20% - Акцент1 34" xfId="126"/>
    <cellStyle name="20% - Акцент1 34 2" xfId="127"/>
    <cellStyle name="20% - Акцент1 34 3" xfId="128"/>
    <cellStyle name="20% - Акцент1 34 4" xfId="129"/>
    <cellStyle name="20% - Акцент1 34_ИД106142010 ДО 17.09.14" xfId="3697"/>
    <cellStyle name="20% - Акцент1 35" xfId="130"/>
    <cellStyle name="20% - Акцент1 35 2" xfId="131"/>
    <cellStyle name="20% - Акцент1 35 3" xfId="132"/>
    <cellStyle name="20% - Акцент1 35 4" xfId="133"/>
    <cellStyle name="20% - Акцент1 35_ИД106142010 ДО 17.09.14" xfId="3698"/>
    <cellStyle name="20% - Акцент1 36" xfId="134"/>
    <cellStyle name="20% - Акцент1 36 2" xfId="135"/>
    <cellStyle name="20% - Акцент1 36 3" xfId="136"/>
    <cellStyle name="20% - Акцент1 36 4" xfId="137"/>
    <cellStyle name="20% - Акцент1 36_ИД106142010 ДО 17.09.14" xfId="3699"/>
    <cellStyle name="20% - Акцент1 37" xfId="138"/>
    <cellStyle name="20% - Акцент1 37 2" xfId="139"/>
    <cellStyle name="20% - Акцент1 37 3" xfId="140"/>
    <cellStyle name="20% - Акцент1 37 4" xfId="141"/>
    <cellStyle name="20% - Акцент1 37_ИД106142010 ДО 17.09.14" xfId="3700"/>
    <cellStyle name="20% - Акцент1 38" xfId="142"/>
    <cellStyle name="20% - Акцент1 38 2" xfId="143"/>
    <cellStyle name="20% - Акцент1 38 3" xfId="144"/>
    <cellStyle name="20% - Акцент1 38 4" xfId="145"/>
    <cellStyle name="20% - Акцент1 38_ИД106142010 ДО 17.09.14" xfId="3701"/>
    <cellStyle name="20% - Акцент1 39" xfId="146"/>
    <cellStyle name="20% - Акцент1 39 2" xfId="147"/>
    <cellStyle name="20% - Акцент1 39 3" xfId="148"/>
    <cellStyle name="20% - Акцент1 39 4" xfId="149"/>
    <cellStyle name="20% - Акцент1 39_ИД106142010 ДО 17.09.14" xfId="3702"/>
    <cellStyle name="20% - Акцент1 4" xfId="150"/>
    <cellStyle name="20% - Акцент1 40" xfId="151"/>
    <cellStyle name="20% - Акцент1 40 2" xfId="152"/>
    <cellStyle name="20% - Акцент1 40 3" xfId="153"/>
    <cellStyle name="20% - Акцент1 40 4" xfId="154"/>
    <cellStyle name="20% - Акцент1 40_ИД106142010 ДО 17.09.14" xfId="3703"/>
    <cellStyle name="20% - Акцент1 41" xfId="155"/>
    <cellStyle name="20% - Акцент1 41 2" xfId="156"/>
    <cellStyle name="20% - Акцент1 41 3" xfId="157"/>
    <cellStyle name="20% - Акцент1 41 4" xfId="158"/>
    <cellStyle name="20% - Акцент1 41_ИД106142010 ДО 17.09.14" xfId="3704"/>
    <cellStyle name="20% - Акцент1 42" xfId="159"/>
    <cellStyle name="20% - Акцент1 42 2" xfId="160"/>
    <cellStyle name="20% - Акцент1 42 3" xfId="161"/>
    <cellStyle name="20% - Акцент1 42 4" xfId="162"/>
    <cellStyle name="20% - Акцент1 42_ИД106142010 ДО 17.09.14" xfId="3705"/>
    <cellStyle name="20% - Акцент1 43" xfId="163"/>
    <cellStyle name="20% - Акцент1 43 2" xfId="164"/>
    <cellStyle name="20% - Акцент1 43 3" xfId="165"/>
    <cellStyle name="20% - Акцент1 43 4" xfId="166"/>
    <cellStyle name="20% - Акцент1 43_ИД106142010 ДО 17.09.14" xfId="3706"/>
    <cellStyle name="20% - Акцент1 44" xfId="167"/>
    <cellStyle name="20% - Акцент1 44 2" xfId="168"/>
    <cellStyle name="20% - Акцент1 44 3" xfId="169"/>
    <cellStyle name="20% - Акцент1 44 4" xfId="170"/>
    <cellStyle name="20% - Акцент1 44_ИД106142010 ДО 17.09.14" xfId="3707"/>
    <cellStyle name="20% - Акцент1 45" xfId="171"/>
    <cellStyle name="20% - Акцент1 45 2" xfId="172"/>
    <cellStyle name="20% - Акцент1 45 3" xfId="173"/>
    <cellStyle name="20% - Акцент1 45 4" xfId="174"/>
    <cellStyle name="20% - Акцент1 45_ИД106142010 ДО 17.09.14" xfId="3708"/>
    <cellStyle name="20% - Акцент1 46" xfId="175"/>
    <cellStyle name="20% - Акцент1 46 2" xfId="176"/>
    <cellStyle name="20% - Акцент1 46 3" xfId="177"/>
    <cellStyle name="20% - Акцент1 46 4" xfId="178"/>
    <cellStyle name="20% - Акцент1 46_ИД106142010 ДО 17.09.14" xfId="3709"/>
    <cellStyle name="20% - Акцент1 47" xfId="179"/>
    <cellStyle name="20% - Акцент1 47 2" xfId="180"/>
    <cellStyle name="20% - Акцент1 47 3" xfId="181"/>
    <cellStyle name="20% - Акцент1 47 4" xfId="182"/>
    <cellStyle name="20% - Акцент1 47_ИД106142010 ДО 17.09.14" xfId="3710"/>
    <cellStyle name="20% - Акцент1 48" xfId="183"/>
    <cellStyle name="20% - Акцент1 48 2" xfId="184"/>
    <cellStyle name="20% - Акцент1 48 3" xfId="185"/>
    <cellStyle name="20% - Акцент1 48 4" xfId="186"/>
    <cellStyle name="20% - Акцент1 48_ИД106142010 ДО 17.09.14" xfId="3711"/>
    <cellStyle name="20% - Акцент1 49" xfId="187"/>
    <cellStyle name="20% - Акцент1 49 2" xfId="188"/>
    <cellStyle name="20% - Акцент1 49 3" xfId="189"/>
    <cellStyle name="20% - Акцент1 49 4" xfId="190"/>
    <cellStyle name="20% - Акцент1 49_ИД106142010 ДО 17.09.14" xfId="3712"/>
    <cellStyle name="20% - Акцент1 5" xfId="191"/>
    <cellStyle name="20% - Акцент1 50" xfId="192"/>
    <cellStyle name="20% - Акцент1 50 2" xfId="193"/>
    <cellStyle name="20% - Акцент1 50 3" xfId="194"/>
    <cellStyle name="20% - Акцент1 50 4" xfId="195"/>
    <cellStyle name="20% - Акцент1 50_ИД106142010 ДО 17.09.14" xfId="3713"/>
    <cellStyle name="20% - Акцент1 51" xfId="196"/>
    <cellStyle name="20% - Акцент1 51 2" xfId="197"/>
    <cellStyle name="20% - Акцент1 51 3" xfId="198"/>
    <cellStyle name="20% - Акцент1 51 4" xfId="199"/>
    <cellStyle name="20% - Акцент1 51_ИД106142010 ДО 17.09.14" xfId="3714"/>
    <cellStyle name="20% - Акцент1 52" xfId="200"/>
    <cellStyle name="20% - Акцент1 52 2" xfId="201"/>
    <cellStyle name="20% - Акцент1 52 3" xfId="202"/>
    <cellStyle name="20% - Акцент1 52 4" xfId="203"/>
    <cellStyle name="20% - Акцент1 52_ИД106142010 ДО 17.09.14" xfId="3715"/>
    <cellStyle name="20% - Акцент1 53" xfId="204"/>
    <cellStyle name="20% - Акцент1 53 2" xfId="205"/>
    <cellStyle name="20% - Акцент1 53 3" xfId="206"/>
    <cellStyle name="20% - Акцент1 53 4" xfId="207"/>
    <cellStyle name="20% - Акцент1 53_ИД106142010 ДО 17.09.14" xfId="3716"/>
    <cellStyle name="20% - Акцент1 54" xfId="208"/>
    <cellStyle name="20% - Акцент1 54 2" xfId="209"/>
    <cellStyle name="20% - Акцент1 54 3" xfId="210"/>
    <cellStyle name="20% - Акцент1 54 4" xfId="211"/>
    <cellStyle name="20% - Акцент1 54_ИД106142010 ДО 17.09.14" xfId="3717"/>
    <cellStyle name="20% - Акцент1 55" xfId="212"/>
    <cellStyle name="20% - Акцент1 55 2" xfId="213"/>
    <cellStyle name="20% - Акцент1 55 3" xfId="214"/>
    <cellStyle name="20% - Акцент1 55 4" xfId="215"/>
    <cellStyle name="20% - Акцент1 55_ИД106142010 ДО 17.09.14" xfId="3718"/>
    <cellStyle name="20% - Акцент1 56" xfId="216"/>
    <cellStyle name="20% - Акцент1 56 2" xfId="217"/>
    <cellStyle name="20% - Акцент1 56 3" xfId="218"/>
    <cellStyle name="20% - Акцент1 56 4" xfId="219"/>
    <cellStyle name="20% - Акцент1 56_ИД106142010 ДО 17.09.14" xfId="3719"/>
    <cellStyle name="20% - Акцент1 57" xfId="220"/>
    <cellStyle name="20% - Акцент1 57 2" xfId="221"/>
    <cellStyle name="20% - Акцент1 57 3" xfId="222"/>
    <cellStyle name="20% - Акцент1 57 4" xfId="223"/>
    <cellStyle name="20% - Акцент1 57_ИД106142010 ДО 17.09.14" xfId="3720"/>
    <cellStyle name="20% - Акцент1 58" xfId="224"/>
    <cellStyle name="20% - Акцент1 58 2" xfId="225"/>
    <cellStyle name="20% - Акцент1 58 3" xfId="226"/>
    <cellStyle name="20% - Акцент1 58 4" xfId="227"/>
    <cellStyle name="20% - Акцент1 58_ИД106142010 ДО 17.09.14" xfId="3721"/>
    <cellStyle name="20% - Акцент1 59" xfId="228"/>
    <cellStyle name="20% - Акцент1 59 2" xfId="229"/>
    <cellStyle name="20% - Акцент1 59 3" xfId="230"/>
    <cellStyle name="20% - Акцент1 59 4" xfId="231"/>
    <cellStyle name="20% - Акцент1 59_ИД106142010 ДО 17.09.14" xfId="3722"/>
    <cellStyle name="20% - Акцент1 6" xfId="232"/>
    <cellStyle name="20% - Акцент1 60" xfId="233"/>
    <cellStyle name="20% - Акцент1 60 2" xfId="234"/>
    <cellStyle name="20% - Акцент1 60 3" xfId="235"/>
    <cellStyle name="20% - Акцент1 60 4" xfId="236"/>
    <cellStyle name="20% - Акцент1 60_ИД106142010 ДО 17.09.14" xfId="3723"/>
    <cellStyle name="20% - Акцент1 61" xfId="237"/>
    <cellStyle name="20% - Акцент1 61 2" xfId="238"/>
    <cellStyle name="20% - Акцент1 61 3" xfId="239"/>
    <cellStyle name="20% - Акцент1 61 4" xfId="240"/>
    <cellStyle name="20% - Акцент1 61_ИД106142010 ДО 17.09.14" xfId="3724"/>
    <cellStyle name="20% - Акцент1 62" xfId="241"/>
    <cellStyle name="20% - Акцент1 62 2" xfId="242"/>
    <cellStyle name="20% - Акцент1 62 3" xfId="243"/>
    <cellStyle name="20% - Акцент1 62 4" xfId="244"/>
    <cellStyle name="20% - Акцент1 62_ИД106142010 ДО 17.09.14" xfId="3725"/>
    <cellStyle name="20% - Акцент1 63" xfId="245"/>
    <cellStyle name="20% - Акцент1 63 2" xfId="246"/>
    <cellStyle name="20% - Акцент1 63 3" xfId="247"/>
    <cellStyle name="20% - Акцент1 63 4" xfId="248"/>
    <cellStyle name="20% - Акцент1 63_ИД106142010 ДО 17.09.14" xfId="3726"/>
    <cellStyle name="20% - Акцент1 64" xfId="249"/>
    <cellStyle name="20% - Акцент1 64 2" xfId="250"/>
    <cellStyle name="20% - Акцент1 64 3" xfId="251"/>
    <cellStyle name="20% - Акцент1 64 4" xfId="252"/>
    <cellStyle name="20% - Акцент1 64_ИД106142010 ДО 17.09.14" xfId="3727"/>
    <cellStyle name="20% - Акцент1 65" xfId="253"/>
    <cellStyle name="20% - Акцент1 65 2" xfId="254"/>
    <cellStyle name="20% - Акцент1 65 3" xfId="255"/>
    <cellStyle name="20% - Акцент1 65 4" xfId="256"/>
    <cellStyle name="20% - Акцент1 65_ИД106142010 ДО 17.09.14" xfId="3728"/>
    <cellStyle name="20% - Акцент1 66" xfId="257"/>
    <cellStyle name="20% - Акцент1 66 2" xfId="258"/>
    <cellStyle name="20% - Акцент1 66 3" xfId="259"/>
    <cellStyle name="20% - Акцент1 66 4" xfId="260"/>
    <cellStyle name="20% - Акцент1 67" xfId="261"/>
    <cellStyle name="20% - Акцент1 67 2" xfId="262"/>
    <cellStyle name="20% - Акцент1 67 3" xfId="263"/>
    <cellStyle name="20% - Акцент1 67 4" xfId="264"/>
    <cellStyle name="20% - Акцент1 68" xfId="265"/>
    <cellStyle name="20% - Акцент1 68 2" xfId="266"/>
    <cellStyle name="20% - Акцент1 68 3" xfId="267"/>
    <cellStyle name="20% - Акцент1 68 4" xfId="268"/>
    <cellStyle name="20% - Акцент1 69" xfId="269"/>
    <cellStyle name="20% - Акцент1 69 2" xfId="270"/>
    <cellStyle name="20% - Акцент1 69 3" xfId="271"/>
    <cellStyle name="20% - Акцент1 69 4" xfId="272"/>
    <cellStyle name="20% - Акцент1 7" xfId="273"/>
    <cellStyle name="20% - Акцент1 70" xfId="274"/>
    <cellStyle name="20% - Акцент1 70 2" xfId="275"/>
    <cellStyle name="20% - Акцент1 70 3" xfId="276"/>
    <cellStyle name="20% - Акцент1 70 4" xfId="277"/>
    <cellStyle name="20% - Акцент1 71" xfId="278"/>
    <cellStyle name="20% - Акцент1 71 2" xfId="279"/>
    <cellStyle name="20% - Акцент1 71 3" xfId="280"/>
    <cellStyle name="20% - Акцент1 71 4" xfId="281"/>
    <cellStyle name="20% - Акцент1 72" xfId="282"/>
    <cellStyle name="20% - Акцент1 72 2" xfId="283"/>
    <cellStyle name="20% - Акцент1 72 3" xfId="284"/>
    <cellStyle name="20% - Акцент1 72 4" xfId="285"/>
    <cellStyle name="20% - Акцент1 73" xfId="286"/>
    <cellStyle name="20% - Акцент1 73 2" xfId="287"/>
    <cellStyle name="20% - Акцент1 73 3" xfId="288"/>
    <cellStyle name="20% - Акцент1 73 4" xfId="289"/>
    <cellStyle name="20% - Акцент1 74" xfId="290"/>
    <cellStyle name="20% - Акцент1 74 2" xfId="291"/>
    <cellStyle name="20% - Акцент1 74 3" xfId="292"/>
    <cellStyle name="20% - Акцент1 74 4" xfId="293"/>
    <cellStyle name="20% - Акцент1 75" xfId="294"/>
    <cellStyle name="20% - Акцент1 75 2" xfId="295"/>
    <cellStyle name="20% - Акцент1 75 3" xfId="296"/>
    <cellStyle name="20% - Акцент1 75 4" xfId="297"/>
    <cellStyle name="20% - Акцент1 76" xfId="298"/>
    <cellStyle name="20% - Акцент1 76 2" xfId="299"/>
    <cellStyle name="20% - Акцент1 76 3" xfId="300"/>
    <cellStyle name="20% - Акцент1 76 4" xfId="301"/>
    <cellStyle name="20% - Акцент1 77" xfId="302"/>
    <cellStyle name="20% - Акцент1 77 2" xfId="303"/>
    <cellStyle name="20% - Акцент1 77 3" xfId="304"/>
    <cellStyle name="20% - Акцент1 77 4" xfId="305"/>
    <cellStyle name="20% - Акцент1 78" xfId="306"/>
    <cellStyle name="20% - Акцент1 78 2" xfId="307"/>
    <cellStyle name="20% - Акцент1 78 3" xfId="308"/>
    <cellStyle name="20% - Акцент1 78 4" xfId="309"/>
    <cellStyle name="20% - Акцент1 79" xfId="310"/>
    <cellStyle name="20% - Акцент1 79 2" xfId="311"/>
    <cellStyle name="20% - Акцент1 79 3" xfId="312"/>
    <cellStyle name="20% - Акцент1 79 4" xfId="313"/>
    <cellStyle name="20% - Акцент1 8" xfId="314"/>
    <cellStyle name="20% - Акцент1 80" xfId="315"/>
    <cellStyle name="20% - Акцент1 80 2" xfId="316"/>
    <cellStyle name="20% - Акцент1 80 3" xfId="317"/>
    <cellStyle name="20% - Акцент1 80 4" xfId="318"/>
    <cellStyle name="20% - Акцент1 81" xfId="319"/>
    <cellStyle name="20% - Акцент1 81 2" xfId="320"/>
    <cellStyle name="20% - Акцент1 81 3" xfId="321"/>
    <cellStyle name="20% - Акцент1 81 4" xfId="322"/>
    <cellStyle name="20% - Акцент1 82" xfId="323"/>
    <cellStyle name="20% - Акцент1 82 2" xfId="324"/>
    <cellStyle name="20% - Акцент1 82 3" xfId="325"/>
    <cellStyle name="20% - Акцент1 82 4" xfId="326"/>
    <cellStyle name="20% - Акцент1 83" xfId="327"/>
    <cellStyle name="20% - Акцент1 83 2" xfId="328"/>
    <cellStyle name="20% - Акцент1 83 3" xfId="329"/>
    <cellStyle name="20% - Акцент1 83 4" xfId="330"/>
    <cellStyle name="20% - Акцент1 84" xfId="331"/>
    <cellStyle name="20% - Акцент1 84 2" xfId="332"/>
    <cellStyle name="20% - Акцент1 84 3" xfId="333"/>
    <cellStyle name="20% - Акцент1 84 4" xfId="334"/>
    <cellStyle name="20% - Акцент1 85" xfId="335"/>
    <cellStyle name="20% - Акцент1 85 2" xfId="336"/>
    <cellStyle name="20% - Акцент1 85 3" xfId="337"/>
    <cellStyle name="20% - Акцент1 85 4" xfId="338"/>
    <cellStyle name="20% - Акцент1 86" xfId="339"/>
    <cellStyle name="20% - Акцент1 86 2" xfId="340"/>
    <cellStyle name="20% - Акцент1 86 3" xfId="341"/>
    <cellStyle name="20% - Акцент1 86 4" xfId="342"/>
    <cellStyle name="20% - Акцент1 87" xfId="343"/>
    <cellStyle name="20% - Акцент1 87 2" xfId="344"/>
    <cellStyle name="20% - Акцент1 87 3" xfId="345"/>
    <cellStyle name="20% - Акцент1 87 4" xfId="346"/>
    <cellStyle name="20% - Акцент1 88" xfId="347"/>
    <cellStyle name="20% - Акцент1 88 2" xfId="348"/>
    <cellStyle name="20% - Акцент1 88 3" xfId="349"/>
    <cellStyle name="20% - Акцент1 88 4" xfId="350"/>
    <cellStyle name="20% - Акцент1 89" xfId="351"/>
    <cellStyle name="20% - Акцент1 89 2" xfId="352"/>
    <cellStyle name="20% - Акцент1 89 3" xfId="353"/>
    <cellStyle name="20% - Акцент1 89 4" xfId="354"/>
    <cellStyle name="20% - Акцент1 9" xfId="355"/>
    <cellStyle name="20% - Акцент1 90" xfId="356"/>
    <cellStyle name="20% - Акцент1 90 2" xfId="357"/>
    <cellStyle name="20% - Акцент1 90 3" xfId="358"/>
    <cellStyle name="20% - Акцент1 90 4" xfId="359"/>
    <cellStyle name="20% - Акцент1 91" xfId="360"/>
    <cellStyle name="20% - Акцент1 91 2" xfId="361"/>
    <cellStyle name="20% - Акцент1 91 3" xfId="362"/>
    <cellStyle name="20% - Акцент1 91 4" xfId="363"/>
    <cellStyle name="20% - Акцент1 92" xfId="364"/>
    <cellStyle name="20% - Акцент1 92 2" xfId="365"/>
    <cellStyle name="20% - Акцент1 92 3" xfId="366"/>
    <cellStyle name="20% - Акцент1 92 4" xfId="367"/>
    <cellStyle name="20% - Акцент1 93" xfId="368"/>
    <cellStyle name="20% - Акцент1 93 2" xfId="369"/>
    <cellStyle name="20% - Акцент1 93 3" xfId="370"/>
    <cellStyle name="20% - Акцент1 93 4" xfId="371"/>
    <cellStyle name="20% - Акцент1 94" xfId="372"/>
    <cellStyle name="20% - Акцент1 94 2" xfId="373"/>
    <cellStyle name="20% - Акцент1 94 3" xfId="374"/>
    <cellStyle name="20% - Акцент1 94 4" xfId="375"/>
    <cellStyle name="20% - Акцент1 95" xfId="376"/>
    <cellStyle name="20% - Акцент1 95 2" xfId="377"/>
    <cellStyle name="20% - Акцент1 96" xfId="378"/>
    <cellStyle name="20% - Акцент1 96 2" xfId="379"/>
    <cellStyle name="20% - Акцент1 97" xfId="380"/>
    <cellStyle name="20% - Акцент1 97 2" xfId="381"/>
    <cellStyle name="20% - Акцент1 98" xfId="382"/>
    <cellStyle name="20% - Акцент1 98 2" xfId="383"/>
    <cellStyle name="20% - Акцент1 99" xfId="384"/>
    <cellStyle name="20% - Акцент1 99 2" xfId="385"/>
    <cellStyle name="20% - Акцент2 10" xfId="386"/>
    <cellStyle name="20% - Акцент2 100" xfId="387"/>
    <cellStyle name="20% - Акцент2 100 2" xfId="388"/>
    <cellStyle name="20% - Акцент2 101" xfId="389"/>
    <cellStyle name="20% - Акцент2 101 2" xfId="390"/>
    <cellStyle name="20% - Акцент2 102" xfId="391"/>
    <cellStyle name="20% - Акцент2 102 2" xfId="392"/>
    <cellStyle name="20% - Акцент2 103" xfId="393"/>
    <cellStyle name="20% - Акцент2 103 2" xfId="394"/>
    <cellStyle name="20% - Акцент2 104" xfId="395"/>
    <cellStyle name="20% - Акцент2 104 2" xfId="396"/>
    <cellStyle name="20% - Акцент2 105" xfId="397"/>
    <cellStyle name="20% - Акцент2 105 2" xfId="398"/>
    <cellStyle name="20% - Акцент2 106" xfId="399"/>
    <cellStyle name="20% - Акцент2 106 2" xfId="400"/>
    <cellStyle name="20% - Акцент2 107" xfId="401"/>
    <cellStyle name="20% - Акцент2 107 2" xfId="402"/>
    <cellStyle name="20% - Акцент2 108" xfId="403"/>
    <cellStyle name="20% - Акцент2 108 2" xfId="404"/>
    <cellStyle name="20% - Акцент2 109" xfId="405"/>
    <cellStyle name="20% - Акцент2 109 2" xfId="406"/>
    <cellStyle name="20% - Акцент2 11" xfId="407"/>
    <cellStyle name="20% - Акцент2 110" xfId="408"/>
    <cellStyle name="20% - Акцент2 110 2" xfId="409"/>
    <cellStyle name="20% - Акцент2 111" xfId="410"/>
    <cellStyle name="20% - Акцент2 111 2" xfId="411"/>
    <cellStyle name="20% - Акцент2 112" xfId="412"/>
    <cellStyle name="20% - Акцент2 112 2" xfId="413"/>
    <cellStyle name="20% - Акцент2 113" xfId="414"/>
    <cellStyle name="20% - Акцент2 113 2" xfId="415"/>
    <cellStyle name="20% - Акцент2 114" xfId="416"/>
    <cellStyle name="20% - Акцент2 114 2" xfId="417"/>
    <cellStyle name="20% - Акцент2 115" xfId="418"/>
    <cellStyle name="20% - Акцент2 115 2" xfId="419"/>
    <cellStyle name="20% - Акцент2 116" xfId="420"/>
    <cellStyle name="20% - Акцент2 116 2" xfId="421"/>
    <cellStyle name="20% - Акцент2 117" xfId="422"/>
    <cellStyle name="20% - Акцент2 117 2" xfId="423"/>
    <cellStyle name="20% - Акцент2 118" xfId="424"/>
    <cellStyle name="20% - Акцент2 118 2" xfId="425"/>
    <cellStyle name="20% - Акцент2 119" xfId="426"/>
    <cellStyle name="20% - Акцент2 119 2" xfId="427"/>
    <cellStyle name="20% - Акцент2 12" xfId="428"/>
    <cellStyle name="20% - Акцент2 120" xfId="429"/>
    <cellStyle name="20% - Акцент2 120 2" xfId="430"/>
    <cellStyle name="20% - Акцент2 121" xfId="431"/>
    <cellStyle name="20% - Акцент2 121 2" xfId="432"/>
    <cellStyle name="20% - Акцент2 122" xfId="433"/>
    <cellStyle name="20% - Акцент2 122 2" xfId="434"/>
    <cellStyle name="20% - Акцент2 123" xfId="435"/>
    <cellStyle name="20% - Акцент2 123 2" xfId="436"/>
    <cellStyle name="20% - Акцент2 124" xfId="437"/>
    <cellStyle name="20% - Акцент2 124 2" xfId="438"/>
    <cellStyle name="20% - Акцент2 125" xfId="439"/>
    <cellStyle name="20% - Акцент2 125 2" xfId="3729"/>
    <cellStyle name="20% - Акцент2 126" xfId="440"/>
    <cellStyle name="20% - Акцент2 126 2" xfId="3730"/>
    <cellStyle name="20% - Акцент2 127" xfId="441"/>
    <cellStyle name="20% - Акцент2 127 2" xfId="3731"/>
    <cellStyle name="20% - Акцент2 128" xfId="3732"/>
    <cellStyle name="20% - Акцент2 13" xfId="442"/>
    <cellStyle name="20% - Акцент2 14" xfId="443"/>
    <cellStyle name="20% - Акцент2 15" xfId="444"/>
    <cellStyle name="20% - Акцент2 16" xfId="445"/>
    <cellStyle name="20% - Акцент2 17" xfId="446"/>
    <cellStyle name="20% - Акцент2 18" xfId="447"/>
    <cellStyle name="20% - Акцент2 19" xfId="448"/>
    <cellStyle name="20% - Акцент2 19 2" xfId="449"/>
    <cellStyle name="20% - Акцент2 19 3" xfId="450"/>
    <cellStyle name="20% - Акцент2 19 4" xfId="451"/>
    <cellStyle name="20% - Акцент2 19_ИД106142010 ДО 17.09.14" xfId="3733"/>
    <cellStyle name="20% - Акцент2 2" xfId="452"/>
    <cellStyle name="20% - Акцент2 2 2" xfId="3734"/>
    <cellStyle name="20% - Акцент2 2 3" xfId="3735"/>
    <cellStyle name="20% - Акцент2 20" xfId="453"/>
    <cellStyle name="20% - Акцент2 20 2" xfId="454"/>
    <cellStyle name="20% - Акцент2 20 3" xfId="455"/>
    <cellStyle name="20% - Акцент2 20 4" xfId="456"/>
    <cellStyle name="20% - Акцент2 20_ИД106142010 ДО 17.09.14" xfId="3736"/>
    <cellStyle name="20% - Акцент2 21" xfId="457"/>
    <cellStyle name="20% - Акцент2 21 2" xfId="458"/>
    <cellStyle name="20% - Акцент2 21 3" xfId="459"/>
    <cellStyle name="20% - Акцент2 21 4" xfId="460"/>
    <cellStyle name="20% - Акцент2 21_ИД106142010 ДО 17.09.14" xfId="3737"/>
    <cellStyle name="20% - Акцент2 22" xfId="461"/>
    <cellStyle name="20% - Акцент2 22 2" xfId="462"/>
    <cellStyle name="20% - Акцент2 22 3" xfId="463"/>
    <cellStyle name="20% - Акцент2 22 4" xfId="464"/>
    <cellStyle name="20% - Акцент2 22_ИД106142010 ДО 17.09.14" xfId="3738"/>
    <cellStyle name="20% - Акцент2 23" xfId="465"/>
    <cellStyle name="20% - Акцент2 23 2" xfId="466"/>
    <cellStyle name="20% - Акцент2 23 3" xfId="467"/>
    <cellStyle name="20% - Акцент2 23 4" xfId="468"/>
    <cellStyle name="20% - Акцент2 23_ИД106142010 ДО 17.09.14" xfId="3739"/>
    <cellStyle name="20% - Акцент2 24" xfId="469"/>
    <cellStyle name="20% - Акцент2 24 2" xfId="470"/>
    <cellStyle name="20% - Акцент2 24 3" xfId="471"/>
    <cellStyle name="20% - Акцент2 24 4" xfId="472"/>
    <cellStyle name="20% - Акцент2 24_ИД106142010 ДО 17.09.14" xfId="3740"/>
    <cellStyle name="20% - Акцент2 25" xfId="473"/>
    <cellStyle name="20% - Акцент2 25 2" xfId="474"/>
    <cellStyle name="20% - Акцент2 25 3" xfId="475"/>
    <cellStyle name="20% - Акцент2 25 4" xfId="476"/>
    <cellStyle name="20% - Акцент2 25_ИД106142010 ДО 17.09.14" xfId="3741"/>
    <cellStyle name="20% - Акцент2 26" xfId="477"/>
    <cellStyle name="20% - Акцент2 26 2" xfId="478"/>
    <cellStyle name="20% - Акцент2 26 3" xfId="479"/>
    <cellStyle name="20% - Акцент2 26 4" xfId="480"/>
    <cellStyle name="20% - Акцент2 26_ИД106142010 ДО 17.09.14" xfId="3742"/>
    <cellStyle name="20% - Акцент2 27" xfId="481"/>
    <cellStyle name="20% - Акцент2 27 2" xfId="482"/>
    <cellStyle name="20% - Акцент2 27 3" xfId="483"/>
    <cellStyle name="20% - Акцент2 27 4" xfId="484"/>
    <cellStyle name="20% - Акцент2 27_ИД106142010 ДО 17.09.14" xfId="3743"/>
    <cellStyle name="20% - Акцент2 28" xfId="485"/>
    <cellStyle name="20% - Акцент2 28 2" xfId="486"/>
    <cellStyle name="20% - Акцент2 28 3" xfId="487"/>
    <cellStyle name="20% - Акцент2 28 4" xfId="488"/>
    <cellStyle name="20% - Акцент2 28_ИД106142010 ДО 17.09.14" xfId="3744"/>
    <cellStyle name="20% - Акцент2 29" xfId="489"/>
    <cellStyle name="20% - Акцент2 29 2" xfId="490"/>
    <cellStyle name="20% - Акцент2 29 3" xfId="491"/>
    <cellStyle name="20% - Акцент2 29 4" xfId="492"/>
    <cellStyle name="20% - Акцент2 29_ИД106142010 ДО 17.09.14" xfId="3745"/>
    <cellStyle name="20% - Акцент2 3" xfId="493"/>
    <cellStyle name="20% - Акцент2 30" xfId="494"/>
    <cellStyle name="20% - Акцент2 30 2" xfId="495"/>
    <cellStyle name="20% - Акцент2 30 3" xfId="496"/>
    <cellStyle name="20% - Акцент2 30 4" xfId="497"/>
    <cellStyle name="20% - Акцент2 30_ИД106142010 ДО 17.09.14" xfId="3746"/>
    <cellStyle name="20% - Акцент2 31" xfId="498"/>
    <cellStyle name="20% - Акцент2 31 2" xfId="499"/>
    <cellStyle name="20% - Акцент2 31 3" xfId="500"/>
    <cellStyle name="20% - Акцент2 31 4" xfId="501"/>
    <cellStyle name="20% - Акцент2 31_ИД106142010 ДО 17.09.14" xfId="3747"/>
    <cellStyle name="20% - Акцент2 32" xfId="502"/>
    <cellStyle name="20% - Акцент2 32 2" xfId="503"/>
    <cellStyle name="20% - Акцент2 32 3" xfId="504"/>
    <cellStyle name="20% - Акцент2 32 4" xfId="505"/>
    <cellStyle name="20% - Акцент2 32_ИД106142010 ДО 17.09.14" xfId="3748"/>
    <cellStyle name="20% - Акцент2 33" xfId="506"/>
    <cellStyle name="20% - Акцент2 33 2" xfId="507"/>
    <cellStyle name="20% - Акцент2 33 3" xfId="508"/>
    <cellStyle name="20% - Акцент2 33 4" xfId="509"/>
    <cellStyle name="20% - Акцент2 33_ИД106142010 ДО 17.09.14" xfId="3749"/>
    <cellStyle name="20% - Акцент2 34" xfId="510"/>
    <cellStyle name="20% - Акцент2 34 2" xfId="511"/>
    <cellStyle name="20% - Акцент2 34 3" xfId="512"/>
    <cellStyle name="20% - Акцент2 34 4" xfId="513"/>
    <cellStyle name="20% - Акцент2 34_ИД106142010 ДО 17.09.14" xfId="3750"/>
    <cellStyle name="20% - Акцент2 35" xfId="514"/>
    <cellStyle name="20% - Акцент2 35 2" xfId="515"/>
    <cellStyle name="20% - Акцент2 35 3" xfId="516"/>
    <cellStyle name="20% - Акцент2 35 4" xfId="517"/>
    <cellStyle name="20% - Акцент2 35_ИД106142010 ДО 17.09.14" xfId="3751"/>
    <cellStyle name="20% - Акцент2 36" xfId="518"/>
    <cellStyle name="20% - Акцент2 36 2" xfId="519"/>
    <cellStyle name="20% - Акцент2 36 3" xfId="520"/>
    <cellStyle name="20% - Акцент2 36 4" xfId="521"/>
    <cellStyle name="20% - Акцент2 36_ИД106142010 ДО 17.09.14" xfId="3752"/>
    <cellStyle name="20% - Акцент2 37" xfId="522"/>
    <cellStyle name="20% - Акцент2 37 2" xfId="523"/>
    <cellStyle name="20% - Акцент2 37 3" xfId="524"/>
    <cellStyle name="20% - Акцент2 37 4" xfId="525"/>
    <cellStyle name="20% - Акцент2 37_ИД106142010 ДО 17.09.14" xfId="3753"/>
    <cellStyle name="20% - Акцент2 38" xfId="526"/>
    <cellStyle name="20% - Акцент2 38 2" xfId="527"/>
    <cellStyle name="20% - Акцент2 38 3" xfId="528"/>
    <cellStyle name="20% - Акцент2 38 4" xfId="529"/>
    <cellStyle name="20% - Акцент2 38_ИД106142010 ДО 17.09.14" xfId="3754"/>
    <cellStyle name="20% - Акцент2 39" xfId="530"/>
    <cellStyle name="20% - Акцент2 39 2" xfId="531"/>
    <cellStyle name="20% - Акцент2 39 3" xfId="532"/>
    <cellStyle name="20% - Акцент2 39 4" xfId="533"/>
    <cellStyle name="20% - Акцент2 39_ИД106142010 ДО 17.09.14" xfId="3755"/>
    <cellStyle name="20% - Акцент2 4" xfId="534"/>
    <cellStyle name="20% - Акцент2 40" xfId="535"/>
    <cellStyle name="20% - Акцент2 40 2" xfId="536"/>
    <cellStyle name="20% - Акцент2 40 3" xfId="537"/>
    <cellStyle name="20% - Акцент2 40 4" xfId="538"/>
    <cellStyle name="20% - Акцент2 40_ИД106142010 ДО 17.09.14" xfId="3756"/>
    <cellStyle name="20% - Акцент2 41" xfId="539"/>
    <cellStyle name="20% - Акцент2 41 2" xfId="540"/>
    <cellStyle name="20% - Акцент2 41 3" xfId="541"/>
    <cellStyle name="20% - Акцент2 41 4" xfId="542"/>
    <cellStyle name="20% - Акцент2 41_ИД106142010 ДО 17.09.14" xfId="3757"/>
    <cellStyle name="20% - Акцент2 42" xfId="543"/>
    <cellStyle name="20% - Акцент2 42 2" xfId="544"/>
    <cellStyle name="20% - Акцент2 42 3" xfId="545"/>
    <cellStyle name="20% - Акцент2 42 4" xfId="546"/>
    <cellStyle name="20% - Акцент2 42_ИД106142010 ДО 17.09.14" xfId="3758"/>
    <cellStyle name="20% - Акцент2 43" xfId="547"/>
    <cellStyle name="20% - Акцент2 43 2" xfId="548"/>
    <cellStyle name="20% - Акцент2 43 3" xfId="549"/>
    <cellStyle name="20% - Акцент2 43 4" xfId="550"/>
    <cellStyle name="20% - Акцент2 43_ИД106142010 ДО 17.09.14" xfId="3759"/>
    <cellStyle name="20% - Акцент2 44" xfId="551"/>
    <cellStyle name="20% - Акцент2 44 2" xfId="552"/>
    <cellStyle name="20% - Акцент2 44 3" xfId="553"/>
    <cellStyle name="20% - Акцент2 44 4" xfId="554"/>
    <cellStyle name="20% - Акцент2 44_ИД106142010 ДО 17.09.14" xfId="3760"/>
    <cellStyle name="20% - Акцент2 45" xfId="555"/>
    <cellStyle name="20% - Акцент2 45 2" xfId="556"/>
    <cellStyle name="20% - Акцент2 45 3" xfId="557"/>
    <cellStyle name="20% - Акцент2 45 4" xfId="558"/>
    <cellStyle name="20% - Акцент2 45_ИД106142010 ДО 17.09.14" xfId="3761"/>
    <cellStyle name="20% - Акцент2 46" xfId="559"/>
    <cellStyle name="20% - Акцент2 46 2" xfId="560"/>
    <cellStyle name="20% - Акцент2 46 3" xfId="561"/>
    <cellStyle name="20% - Акцент2 46 4" xfId="562"/>
    <cellStyle name="20% - Акцент2 46_ИД106142010 ДО 17.09.14" xfId="3762"/>
    <cellStyle name="20% - Акцент2 47" xfId="563"/>
    <cellStyle name="20% - Акцент2 47 2" xfId="564"/>
    <cellStyle name="20% - Акцент2 47 3" xfId="565"/>
    <cellStyle name="20% - Акцент2 47 4" xfId="566"/>
    <cellStyle name="20% - Акцент2 47_ИД106142010 ДО 17.09.14" xfId="3763"/>
    <cellStyle name="20% - Акцент2 48" xfId="567"/>
    <cellStyle name="20% - Акцент2 48 2" xfId="568"/>
    <cellStyle name="20% - Акцент2 48 3" xfId="569"/>
    <cellStyle name="20% - Акцент2 48 4" xfId="570"/>
    <cellStyle name="20% - Акцент2 48_ИД106142010 ДО 17.09.14" xfId="3764"/>
    <cellStyle name="20% - Акцент2 49" xfId="571"/>
    <cellStyle name="20% - Акцент2 49 2" xfId="572"/>
    <cellStyle name="20% - Акцент2 49 3" xfId="573"/>
    <cellStyle name="20% - Акцент2 49 4" xfId="574"/>
    <cellStyle name="20% - Акцент2 49_ИД106142010 ДО 17.09.14" xfId="3765"/>
    <cellStyle name="20% - Акцент2 5" xfId="575"/>
    <cellStyle name="20% - Акцент2 50" xfId="576"/>
    <cellStyle name="20% - Акцент2 50 2" xfId="577"/>
    <cellStyle name="20% - Акцент2 50 3" xfId="578"/>
    <cellStyle name="20% - Акцент2 50 4" xfId="579"/>
    <cellStyle name="20% - Акцент2 50_ИД106142010 ДО 17.09.14" xfId="3766"/>
    <cellStyle name="20% - Акцент2 51" xfId="580"/>
    <cellStyle name="20% - Акцент2 51 2" xfId="581"/>
    <cellStyle name="20% - Акцент2 51 3" xfId="582"/>
    <cellStyle name="20% - Акцент2 51 4" xfId="583"/>
    <cellStyle name="20% - Акцент2 51_ИД106142010 ДО 17.09.14" xfId="3767"/>
    <cellStyle name="20% - Акцент2 52" xfId="584"/>
    <cellStyle name="20% - Акцент2 52 2" xfId="585"/>
    <cellStyle name="20% - Акцент2 52 3" xfId="586"/>
    <cellStyle name="20% - Акцент2 52 4" xfId="587"/>
    <cellStyle name="20% - Акцент2 52_ИД106142010 ДО 17.09.14" xfId="3768"/>
    <cellStyle name="20% - Акцент2 53" xfId="588"/>
    <cellStyle name="20% - Акцент2 53 2" xfId="589"/>
    <cellStyle name="20% - Акцент2 53 3" xfId="590"/>
    <cellStyle name="20% - Акцент2 53 4" xfId="591"/>
    <cellStyle name="20% - Акцент2 53_ИД106142010 ДО 17.09.14" xfId="3769"/>
    <cellStyle name="20% - Акцент2 54" xfId="592"/>
    <cellStyle name="20% - Акцент2 54 2" xfId="593"/>
    <cellStyle name="20% - Акцент2 54 3" xfId="594"/>
    <cellStyle name="20% - Акцент2 54 4" xfId="595"/>
    <cellStyle name="20% - Акцент2 54_ИД106142010 ДО 17.09.14" xfId="3770"/>
    <cellStyle name="20% - Акцент2 55" xfId="596"/>
    <cellStyle name="20% - Акцент2 55 2" xfId="597"/>
    <cellStyle name="20% - Акцент2 55 3" xfId="598"/>
    <cellStyle name="20% - Акцент2 55 4" xfId="599"/>
    <cellStyle name="20% - Акцент2 55_ИД106142010 ДО 17.09.14" xfId="3771"/>
    <cellStyle name="20% - Акцент2 56" xfId="600"/>
    <cellStyle name="20% - Акцент2 56 2" xfId="601"/>
    <cellStyle name="20% - Акцент2 56 3" xfId="602"/>
    <cellStyle name="20% - Акцент2 56 4" xfId="603"/>
    <cellStyle name="20% - Акцент2 56_ИД106142010 ДО 17.09.14" xfId="3772"/>
    <cellStyle name="20% - Акцент2 57" xfId="604"/>
    <cellStyle name="20% - Акцент2 57 2" xfId="605"/>
    <cellStyle name="20% - Акцент2 57 3" xfId="606"/>
    <cellStyle name="20% - Акцент2 57 4" xfId="607"/>
    <cellStyle name="20% - Акцент2 57_ИД106142010 ДО 17.09.14" xfId="3773"/>
    <cellStyle name="20% - Акцент2 58" xfId="608"/>
    <cellStyle name="20% - Акцент2 58 2" xfId="609"/>
    <cellStyle name="20% - Акцент2 58 3" xfId="610"/>
    <cellStyle name="20% - Акцент2 58 4" xfId="611"/>
    <cellStyle name="20% - Акцент2 58_ИД106142010 ДО 17.09.14" xfId="3774"/>
    <cellStyle name="20% - Акцент2 59" xfId="612"/>
    <cellStyle name="20% - Акцент2 59 2" xfId="613"/>
    <cellStyle name="20% - Акцент2 59 3" xfId="614"/>
    <cellStyle name="20% - Акцент2 59 4" xfId="615"/>
    <cellStyle name="20% - Акцент2 59_ИД106142010 ДО 17.09.14" xfId="3775"/>
    <cellStyle name="20% - Акцент2 6" xfId="616"/>
    <cellStyle name="20% - Акцент2 60" xfId="617"/>
    <cellStyle name="20% - Акцент2 60 2" xfId="618"/>
    <cellStyle name="20% - Акцент2 60 3" xfId="619"/>
    <cellStyle name="20% - Акцент2 60 4" xfId="620"/>
    <cellStyle name="20% - Акцент2 60_ИД106142010 ДО 17.09.14" xfId="3776"/>
    <cellStyle name="20% - Акцент2 61" xfId="621"/>
    <cellStyle name="20% - Акцент2 61 2" xfId="622"/>
    <cellStyle name="20% - Акцент2 61 3" xfId="623"/>
    <cellStyle name="20% - Акцент2 61 4" xfId="624"/>
    <cellStyle name="20% - Акцент2 61_ИД106142010 ДО 17.09.14" xfId="3777"/>
    <cellStyle name="20% - Акцент2 62" xfId="625"/>
    <cellStyle name="20% - Акцент2 62 2" xfId="626"/>
    <cellStyle name="20% - Акцент2 62 3" xfId="627"/>
    <cellStyle name="20% - Акцент2 62 4" xfId="628"/>
    <cellStyle name="20% - Акцент2 62_ИД106142010 ДО 17.09.14" xfId="3778"/>
    <cellStyle name="20% - Акцент2 63" xfId="629"/>
    <cellStyle name="20% - Акцент2 63 2" xfId="630"/>
    <cellStyle name="20% - Акцент2 63 3" xfId="631"/>
    <cellStyle name="20% - Акцент2 63 4" xfId="632"/>
    <cellStyle name="20% - Акцент2 63_ИД106142010 ДО 17.09.14" xfId="3779"/>
    <cellStyle name="20% - Акцент2 64" xfId="633"/>
    <cellStyle name="20% - Акцент2 64 2" xfId="634"/>
    <cellStyle name="20% - Акцент2 64 3" xfId="635"/>
    <cellStyle name="20% - Акцент2 64 4" xfId="636"/>
    <cellStyle name="20% - Акцент2 64_ИД106142010 ДО 17.09.14" xfId="3780"/>
    <cellStyle name="20% - Акцент2 65" xfId="637"/>
    <cellStyle name="20% - Акцент2 65 2" xfId="638"/>
    <cellStyle name="20% - Акцент2 65 3" xfId="639"/>
    <cellStyle name="20% - Акцент2 65 4" xfId="640"/>
    <cellStyle name="20% - Акцент2 65_ИД106142010 ДО 17.09.14" xfId="3781"/>
    <cellStyle name="20% - Акцент2 66" xfId="641"/>
    <cellStyle name="20% - Акцент2 66 2" xfId="642"/>
    <cellStyle name="20% - Акцент2 66 3" xfId="643"/>
    <cellStyle name="20% - Акцент2 66 4" xfId="644"/>
    <cellStyle name="20% - Акцент2 67" xfId="645"/>
    <cellStyle name="20% - Акцент2 67 2" xfId="646"/>
    <cellStyle name="20% - Акцент2 67 3" xfId="647"/>
    <cellStyle name="20% - Акцент2 67 4" xfId="648"/>
    <cellStyle name="20% - Акцент2 68" xfId="649"/>
    <cellStyle name="20% - Акцент2 68 2" xfId="650"/>
    <cellStyle name="20% - Акцент2 68 3" xfId="651"/>
    <cellStyle name="20% - Акцент2 68 4" xfId="652"/>
    <cellStyle name="20% - Акцент2 69" xfId="653"/>
    <cellStyle name="20% - Акцент2 69 2" xfId="654"/>
    <cellStyle name="20% - Акцент2 69 3" xfId="655"/>
    <cellStyle name="20% - Акцент2 69 4" xfId="656"/>
    <cellStyle name="20% - Акцент2 7" xfId="657"/>
    <cellStyle name="20% - Акцент2 70" xfId="658"/>
    <cellStyle name="20% - Акцент2 70 2" xfId="659"/>
    <cellStyle name="20% - Акцент2 70 3" xfId="660"/>
    <cellStyle name="20% - Акцент2 70 4" xfId="661"/>
    <cellStyle name="20% - Акцент2 71" xfId="662"/>
    <cellStyle name="20% - Акцент2 71 2" xfId="663"/>
    <cellStyle name="20% - Акцент2 71 3" xfId="664"/>
    <cellStyle name="20% - Акцент2 71 4" xfId="665"/>
    <cellStyle name="20% - Акцент2 72" xfId="666"/>
    <cellStyle name="20% - Акцент2 72 2" xfId="667"/>
    <cellStyle name="20% - Акцент2 72 3" xfId="668"/>
    <cellStyle name="20% - Акцент2 72 4" xfId="669"/>
    <cellStyle name="20% - Акцент2 73" xfId="670"/>
    <cellStyle name="20% - Акцент2 73 2" xfId="671"/>
    <cellStyle name="20% - Акцент2 73 3" xfId="672"/>
    <cellStyle name="20% - Акцент2 73 4" xfId="673"/>
    <cellStyle name="20% - Акцент2 74" xfId="674"/>
    <cellStyle name="20% - Акцент2 74 2" xfId="675"/>
    <cellStyle name="20% - Акцент2 74 3" xfId="676"/>
    <cellStyle name="20% - Акцент2 74 4" xfId="677"/>
    <cellStyle name="20% - Акцент2 75" xfId="678"/>
    <cellStyle name="20% - Акцент2 75 2" xfId="679"/>
    <cellStyle name="20% - Акцент2 75 3" xfId="680"/>
    <cellStyle name="20% - Акцент2 75 4" xfId="681"/>
    <cellStyle name="20% - Акцент2 76" xfId="682"/>
    <cellStyle name="20% - Акцент2 76 2" xfId="683"/>
    <cellStyle name="20% - Акцент2 76 3" xfId="684"/>
    <cellStyle name="20% - Акцент2 76 4" xfId="685"/>
    <cellStyle name="20% - Акцент2 77" xfId="686"/>
    <cellStyle name="20% - Акцент2 77 2" xfId="687"/>
    <cellStyle name="20% - Акцент2 77 3" xfId="688"/>
    <cellStyle name="20% - Акцент2 77 4" xfId="689"/>
    <cellStyle name="20% - Акцент2 78" xfId="690"/>
    <cellStyle name="20% - Акцент2 78 2" xfId="691"/>
    <cellStyle name="20% - Акцент2 78 3" xfId="692"/>
    <cellStyle name="20% - Акцент2 78 4" xfId="693"/>
    <cellStyle name="20% - Акцент2 79" xfId="694"/>
    <cellStyle name="20% - Акцент2 79 2" xfId="695"/>
    <cellStyle name="20% - Акцент2 79 3" xfId="696"/>
    <cellStyle name="20% - Акцент2 79 4" xfId="697"/>
    <cellStyle name="20% - Акцент2 8" xfId="698"/>
    <cellStyle name="20% - Акцент2 80" xfId="699"/>
    <cellStyle name="20% - Акцент2 80 2" xfId="700"/>
    <cellStyle name="20% - Акцент2 80 3" xfId="701"/>
    <cellStyle name="20% - Акцент2 80 4" xfId="702"/>
    <cellStyle name="20% - Акцент2 81" xfId="703"/>
    <cellStyle name="20% - Акцент2 81 2" xfId="704"/>
    <cellStyle name="20% - Акцент2 81 3" xfId="705"/>
    <cellStyle name="20% - Акцент2 81 4" xfId="706"/>
    <cellStyle name="20% - Акцент2 82" xfId="707"/>
    <cellStyle name="20% - Акцент2 82 2" xfId="708"/>
    <cellStyle name="20% - Акцент2 82 3" xfId="709"/>
    <cellStyle name="20% - Акцент2 82 4" xfId="710"/>
    <cellStyle name="20% - Акцент2 83" xfId="711"/>
    <cellStyle name="20% - Акцент2 83 2" xfId="712"/>
    <cellStyle name="20% - Акцент2 83 3" xfId="713"/>
    <cellStyle name="20% - Акцент2 83 4" xfId="714"/>
    <cellStyle name="20% - Акцент2 84" xfId="715"/>
    <cellStyle name="20% - Акцент2 84 2" xfId="716"/>
    <cellStyle name="20% - Акцент2 84 3" xfId="717"/>
    <cellStyle name="20% - Акцент2 84 4" xfId="718"/>
    <cellStyle name="20% - Акцент2 85" xfId="719"/>
    <cellStyle name="20% - Акцент2 85 2" xfId="720"/>
    <cellStyle name="20% - Акцент2 85 3" xfId="721"/>
    <cellStyle name="20% - Акцент2 85 4" xfId="722"/>
    <cellStyle name="20% - Акцент2 86" xfId="723"/>
    <cellStyle name="20% - Акцент2 86 2" xfId="724"/>
    <cellStyle name="20% - Акцент2 86 3" xfId="725"/>
    <cellStyle name="20% - Акцент2 86 4" xfId="726"/>
    <cellStyle name="20% - Акцент2 87" xfId="727"/>
    <cellStyle name="20% - Акцент2 87 2" xfId="728"/>
    <cellStyle name="20% - Акцент2 87 3" xfId="729"/>
    <cellStyle name="20% - Акцент2 87 4" xfId="730"/>
    <cellStyle name="20% - Акцент2 88" xfId="731"/>
    <cellStyle name="20% - Акцент2 88 2" xfId="732"/>
    <cellStyle name="20% - Акцент2 88 3" xfId="733"/>
    <cellStyle name="20% - Акцент2 88 4" xfId="734"/>
    <cellStyle name="20% - Акцент2 89" xfId="735"/>
    <cellStyle name="20% - Акцент2 89 2" xfId="736"/>
    <cellStyle name="20% - Акцент2 89 3" xfId="737"/>
    <cellStyle name="20% - Акцент2 89 4" xfId="738"/>
    <cellStyle name="20% - Акцент2 9" xfId="739"/>
    <cellStyle name="20% - Акцент2 90" xfId="740"/>
    <cellStyle name="20% - Акцент2 90 2" xfId="741"/>
    <cellStyle name="20% - Акцент2 90 3" xfId="742"/>
    <cellStyle name="20% - Акцент2 90 4" xfId="743"/>
    <cellStyle name="20% - Акцент2 91" xfId="744"/>
    <cellStyle name="20% - Акцент2 91 2" xfId="745"/>
    <cellStyle name="20% - Акцент2 91 3" xfId="746"/>
    <cellStyle name="20% - Акцент2 91 4" xfId="747"/>
    <cellStyle name="20% - Акцент2 92" xfId="748"/>
    <cellStyle name="20% - Акцент2 92 2" xfId="749"/>
    <cellStyle name="20% - Акцент2 92 3" xfId="750"/>
    <cellStyle name="20% - Акцент2 92 4" xfId="751"/>
    <cellStyle name="20% - Акцент2 93" xfId="752"/>
    <cellStyle name="20% - Акцент2 93 2" xfId="753"/>
    <cellStyle name="20% - Акцент2 93 3" xfId="754"/>
    <cellStyle name="20% - Акцент2 93 4" xfId="755"/>
    <cellStyle name="20% - Акцент2 94" xfId="756"/>
    <cellStyle name="20% - Акцент2 94 2" xfId="757"/>
    <cellStyle name="20% - Акцент2 94 3" xfId="758"/>
    <cellStyle name="20% - Акцент2 94 4" xfId="759"/>
    <cellStyle name="20% - Акцент2 95" xfId="760"/>
    <cellStyle name="20% - Акцент2 95 2" xfId="761"/>
    <cellStyle name="20% - Акцент2 96" xfId="762"/>
    <cellStyle name="20% - Акцент2 96 2" xfId="763"/>
    <cellStyle name="20% - Акцент2 97" xfId="764"/>
    <cellStyle name="20% - Акцент2 97 2" xfId="765"/>
    <cellStyle name="20% - Акцент2 98" xfId="766"/>
    <cellStyle name="20% - Акцент2 98 2" xfId="767"/>
    <cellStyle name="20% - Акцент2 99" xfId="768"/>
    <cellStyle name="20% - Акцент2 99 2" xfId="769"/>
    <cellStyle name="20% - Акцент3 10" xfId="770"/>
    <cellStyle name="20% - Акцент3 100" xfId="771"/>
    <cellStyle name="20% - Акцент3 100 2" xfId="772"/>
    <cellStyle name="20% - Акцент3 101" xfId="773"/>
    <cellStyle name="20% - Акцент3 101 2" xfId="774"/>
    <cellStyle name="20% - Акцент3 102" xfId="775"/>
    <cellStyle name="20% - Акцент3 102 2" xfId="776"/>
    <cellStyle name="20% - Акцент3 103" xfId="777"/>
    <cellStyle name="20% - Акцент3 103 2" xfId="778"/>
    <cellStyle name="20% - Акцент3 104" xfId="779"/>
    <cellStyle name="20% - Акцент3 104 2" xfId="780"/>
    <cellStyle name="20% - Акцент3 105" xfId="781"/>
    <cellStyle name="20% - Акцент3 105 2" xfId="782"/>
    <cellStyle name="20% - Акцент3 106" xfId="783"/>
    <cellStyle name="20% - Акцент3 106 2" xfId="784"/>
    <cellStyle name="20% - Акцент3 107" xfId="785"/>
    <cellStyle name="20% - Акцент3 107 2" xfId="786"/>
    <cellStyle name="20% - Акцент3 108" xfId="787"/>
    <cellStyle name="20% - Акцент3 108 2" xfId="788"/>
    <cellStyle name="20% - Акцент3 109" xfId="789"/>
    <cellStyle name="20% - Акцент3 109 2" xfId="790"/>
    <cellStyle name="20% - Акцент3 11" xfId="791"/>
    <cellStyle name="20% - Акцент3 110" xfId="792"/>
    <cellStyle name="20% - Акцент3 110 2" xfId="793"/>
    <cellStyle name="20% - Акцент3 111" xfId="794"/>
    <cellStyle name="20% - Акцент3 111 2" xfId="795"/>
    <cellStyle name="20% - Акцент3 112" xfId="796"/>
    <cellStyle name="20% - Акцент3 112 2" xfId="797"/>
    <cellStyle name="20% - Акцент3 113" xfId="798"/>
    <cellStyle name="20% - Акцент3 113 2" xfId="799"/>
    <cellStyle name="20% - Акцент3 114" xfId="800"/>
    <cellStyle name="20% - Акцент3 114 2" xfId="801"/>
    <cellStyle name="20% - Акцент3 115" xfId="802"/>
    <cellStyle name="20% - Акцент3 115 2" xfId="803"/>
    <cellStyle name="20% - Акцент3 116" xfId="804"/>
    <cellStyle name="20% - Акцент3 116 2" xfId="805"/>
    <cellStyle name="20% - Акцент3 117" xfId="806"/>
    <cellStyle name="20% - Акцент3 117 2" xfId="807"/>
    <cellStyle name="20% - Акцент3 118" xfId="808"/>
    <cellStyle name="20% - Акцент3 118 2" xfId="809"/>
    <cellStyle name="20% - Акцент3 119" xfId="810"/>
    <cellStyle name="20% - Акцент3 119 2" xfId="811"/>
    <cellStyle name="20% - Акцент3 12" xfId="812"/>
    <cellStyle name="20% - Акцент3 120" xfId="813"/>
    <cellStyle name="20% - Акцент3 120 2" xfId="814"/>
    <cellStyle name="20% - Акцент3 121" xfId="815"/>
    <cellStyle name="20% - Акцент3 121 2" xfId="816"/>
    <cellStyle name="20% - Акцент3 122" xfId="817"/>
    <cellStyle name="20% - Акцент3 122 2" xfId="818"/>
    <cellStyle name="20% - Акцент3 123" xfId="819"/>
    <cellStyle name="20% - Акцент3 123 2" xfId="820"/>
    <cellStyle name="20% - Акцент3 124" xfId="821"/>
    <cellStyle name="20% - Акцент3 124 2" xfId="822"/>
    <cellStyle name="20% - Акцент3 125" xfId="823"/>
    <cellStyle name="20% - Акцент3 125 2" xfId="3782"/>
    <cellStyle name="20% - Акцент3 126" xfId="824"/>
    <cellStyle name="20% - Акцент3 126 2" xfId="3783"/>
    <cellStyle name="20% - Акцент3 127" xfId="825"/>
    <cellStyle name="20% - Акцент3 127 2" xfId="3784"/>
    <cellStyle name="20% - Акцент3 128" xfId="3785"/>
    <cellStyle name="20% - Акцент3 13" xfId="826"/>
    <cellStyle name="20% - Акцент3 14" xfId="827"/>
    <cellStyle name="20% - Акцент3 15" xfId="828"/>
    <cellStyle name="20% - Акцент3 16" xfId="829"/>
    <cellStyle name="20% - Акцент3 17" xfId="830"/>
    <cellStyle name="20% - Акцент3 18" xfId="831"/>
    <cellStyle name="20% - Акцент3 19" xfId="832"/>
    <cellStyle name="20% - Акцент3 19 2" xfId="833"/>
    <cellStyle name="20% - Акцент3 19 3" xfId="834"/>
    <cellStyle name="20% - Акцент3 19 4" xfId="835"/>
    <cellStyle name="20% - Акцент3 19_ИД106142010 ДО 17.09.14" xfId="3786"/>
    <cellStyle name="20% - Акцент3 2" xfId="836"/>
    <cellStyle name="20% - Акцент3 2 2" xfId="3787"/>
    <cellStyle name="20% - Акцент3 2 3" xfId="3788"/>
    <cellStyle name="20% - Акцент3 20" xfId="837"/>
    <cellStyle name="20% - Акцент3 20 2" xfId="838"/>
    <cellStyle name="20% - Акцент3 20 3" xfId="839"/>
    <cellStyle name="20% - Акцент3 20 4" xfId="840"/>
    <cellStyle name="20% - Акцент3 20_ИД106142010 ДО 17.09.14" xfId="3789"/>
    <cellStyle name="20% - Акцент3 21" xfId="841"/>
    <cellStyle name="20% - Акцент3 21 2" xfId="842"/>
    <cellStyle name="20% - Акцент3 21 3" xfId="843"/>
    <cellStyle name="20% - Акцент3 21 4" xfId="844"/>
    <cellStyle name="20% - Акцент3 21_ИД106142010 ДО 17.09.14" xfId="3790"/>
    <cellStyle name="20% - Акцент3 22" xfId="845"/>
    <cellStyle name="20% - Акцент3 22 2" xfId="846"/>
    <cellStyle name="20% - Акцент3 22 3" xfId="847"/>
    <cellStyle name="20% - Акцент3 22 4" xfId="848"/>
    <cellStyle name="20% - Акцент3 22_ИД106142010 ДО 17.09.14" xfId="3791"/>
    <cellStyle name="20% - Акцент3 23" xfId="849"/>
    <cellStyle name="20% - Акцент3 23 2" xfId="850"/>
    <cellStyle name="20% - Акцент3 23 3" xfId="851"/>
    <cellStyle name="20% - Акцент3 23 4" xfId="852"/>
    <cellStyle name="20% - Акцент3 23_ИД106142010 ДО 17.09.14" xfId="3792"/>
    <cellStyle name="20% - Акцент3 24" xfId="853"/>
    <cellStyle name="20% - Акцент3 24 2" xfId="854"/>
    <cellStyle name="20% - Акцент3 24 3" xfId="855"/>
    <cellStyle name="20% - Акцент3 24 4" xfId="856"/>
    <cellStyle name="20% - Акцент3 24_ИД106142010 ДО 17.09.14" xfId="3793"/>
    <cellStyle name="20% - Акцент3 25" xfId="857"/>
    <cellStyle name="20% - Акцент3 25 2" xfId="858"/>
    <cellStyle name="20% - Акцент3 25 3" xfId="859"/>
    <cellStyle name="20% - Акцент3 25 4" xfId="860"/>
    <cellStyle name="20% - Акцент3 25_ИД106142010 ДО 17.09.14" xfId="3794"/>
    <cellStyle name="20% - Акцент3 26" xfId="861"/>
    <cellStyle name="20% - Акцент3 26 2" xfId="862"/>
    <cellStyle name="20% - Акцент3 26 3" xfId="863"/>
    <cellStyle name="20% - Акцент3 26 4" xfId="864"/>
    <cellStyle name="20% - Акцент3 26_ИД106142010 ДО 17.09.14" xfId="3795"/>
    <cellStyle name="20% - Акцент3 27" xfId="865"/>
    <cellStyle name="20% - Акцент3 27 2" xfId="866"/>
    <cellStyle name="20% - Акцент3 27 3" xfId="867"/>
    <cellStyle name="20% - Акцент3 27 4" xfId="868"/>
    <cellStyle name="20% - Акцент3 27_ИД106142010 ДО 17.09.14" xfId="3796"/>
    <cellStyle name="20% - Акцент3 28" xfId="869"/>
    <cellStyle name="20% - Акцент3 28 2" xfId="870"/>
    <cellStyle name="20% - Акцент3 28 3" xfId="871"/>
    <cellStyle name="20% - Акцент3 28 4" xfId="872"/>
    <cellStyle name="20% - Акцент3 28_ИД106142010 ДО 17.09.14" xfId="3797"/>
    <cellStyle name="20% - Акцент3 29" xfId="873"/>
    <cellStyle name="20% - Акцент3 29 2" xfId="874"/>
    <cellStyle name="20% - Акцент3 29 3" xfId="875"/>
    <cellStyle name="20% - Акцент3 29 4" xfId="876"/>
    <cellStyle name="20% - Акцент3 29_ИД106142010 ДО 17.09.14" xfId="3798"/>
    <cellStyle name="20% - Акцент3 3" xfId="877"/>
    <cellStyle name="20% - Акцент3 30" xfId="878"/>
    <cellStyle name="20% - Акцент3 30 2" xfId="879"/>
    <cellStyle name="20% - Акцент3 30 3" xfId="880"/>
    <cellStyle name="20% - Акцент3 30 4" xfId="881"/>
    <cellStyle name="20% - Акцент3 30_ИД106142010 ДО 17.09.14" xfId="3799"/>
    <cellStyle name="20% - Акцент3 31" xfId="882"/>
    <cellStyle name="20% - Акцент3 31 2" xfId="883"/>
    <cellStyle name="20% - Акцент3 31 3" xfId="884"/>
    <cellStyle name="20% - Акцент3 31 4" xfId="885"/>
    <cellStyle name="20% - Акцент3 31_ИД106142010 ДО 17.09.14" xfId="3800"/>
    <cellStyle name="20% - Акцент3 32" xfId="886"/>
    <cellStyle name="20% - Акцент3 32 2" xfId="887"/>
    <cellStyle name="20% - Акцент3 32 3" xfId="888"/>
    <cellStyle name="20% - Акцент3 32 4" xfId="889"/>
    <cellStyle name="20% - Акцент3 32_ИД106142010 ДО 17.09.14" xfId="3801"/>
    <cellStyle name="20% - Акцент3 33" xfId="890"/>
    <cellStyle name="20% - Акцент3 33 2" xfId="891"/>
    <cellStyle name="20% - Акцент3 33 3" xfId="892"/>
    <cellStyle name="20% - Акцент3 33 4" xfId="893"/>
    <cellStyle name="20% - Акцент3 33_ИД106142010 ДО 17.09.14" xfId="3802"/>
    <cellStyle name="20% - Акцент3 34" xfId="894"/>
    <cellStyle name="20% - Акцент3 34 2" xfId="895"/>
    <cellStyle name="20% - Акцент3 34 3" xfId="896"/>
    <cellStyle name="20% - Акцент3 34 4" xfId="897"/>
    <cellStyle name="20% - Акцент3 34_ИД106142010 ДО 17.09.14" xfId="3803"/>
    <cellStyle name="20% - Акцент3 35" xfId="898"/>
    <cellStyle name="20% - Акцент3 35 2" xfId="899"/>
    <cellStyle name="20% - Акцент3 35 3" xfId="900"/>
    <cellStyle name="20% - Акцент3 35 4" xfId="901"/>
    <cellStyle name="20% - Акцент3 35_ИД106142010 ДО 17.09.14" xfId="3804"/>
    <cellStyle name="20% - Акцент3 36" xfId="902"/>
    <cellStyle name="20% - Акцент3 36 2" xfId="903"/>
    <cellStyle name="20% - Акцент3 36 3" xfId="904"/>
    <cellStyle name="20% - Акцент3 36 4" xfId="905"/>
    <cellStyle name="20% - Акцент3 36_ИД106142010 ДО 17.09.14" xfId="3805"/>
    <cellStyle name="20% - Акцент3 37" xfId="906"/>
    <cellStyle name="20% - Акцент3 37 2" xfId="907"/>
    <cellStyle name="20% - Акцент3 37 3" xfId="908"/>
    <cellStyle name="20% - Акцент3 37 4" xfId="909"/>
    <cellStyle name="20% - Акцент3 37_ИД106142010 ДО 17.09.14" xfId="3806"/>
    <cellStyle name="20% - Акцент3 38" xfId="910"/>
    <cellStyle name="20% - Акцент3 38 2" xfId="911"/>
    <cellStyle name="20% - Акцент3 38 3" xfId="912"/>
    <cellStyle name="20% - Акцент3 38 4" xfId="913"/>
    <cellStyle name="20% - Акцент3 38_ИД106142010 ДО 17.09.14" xfId="3807"/>
    <cellStyle name="20% - Акцент3 39" xfId="914"/>
    <cellStyle name="20% - Акцент3 39 2" xfId="915"/>
    <cellStyle name="20% - Акцент3 39 3" xfId="916"/>
    <cellStyle name="20% - Акцент3 39 4" xfId="917"/>
    <cellStyle name="20% - Акцент3 39_ИД106142010 ДО 17.09.14" xfId="3808"/>
    <cellStyle name="20% - Акцент3 4" xfId="918"/>
    <cellStyle name="20% - Акцент3 40" xfId="919"/>
    <cellStyle name="20% - Акцент3 40 2" xfId="920"/>
    <cellStyle name="20% - Акцент3 40 3" xfId="921"/>
    <cellStyle name="20% - Акцент3 40 4" xfId="922"/>
    <cellStyle name="20% - Акцент3 40_ИД106142010 ДО 17.09.14" xfId="3809"/>
    <cellStyle name="20% - Акцент3 41" xfId="923"/>
    <cellStyle name="20% - Акцент3 41 2" xfId="924"/>
    <cellStyle name="20% - Акцент3 41 3" xfId="925"/>
    <cellStyle name="20% - Акцент3 41 4" xfId="926"/>
    <cellStyle name="20% - Акцент3 41_ИД106142010 ДО 17.09.14" xfId="3810"/>
    <cellStyle name="20% - Акцент3 42" xfId="927"/>
    <cellStyle name="20% - Акцент3 42 2" xfId="928"/>
    <cellStyle name="20% - Акцент3 42 3" xfId="929"/>
    <cellStyle name="20% - Акцент3 42 4" xfId="930"/>
    <cellStyle name="20% - Акцент3 42_ИД106142010 ДО 17.09.14" xfId="3811"/>
    <cellStyle name="20% - Акцент3 43" xfId="931"/>
    <cellStyle name="20% - Акцент3 43 2" xfId="932"/>
    <cellStyle name="20% - Акцент3 43 3" xfId="933"/>
    <cellStyle name="20% - Акцент3 43 4" xfId="934"/>
    <cellStyle name="20% - Акцент3 43_ИД106142010 ДО 17.09.14" xfId="3812"/>
    <cellStyle name="20% - Акцент3 44" xfId="935"/>
    <cellStyle name="20% - Акцент3 44 2" xfId="936"/>
    <cellStyle name="20% - Акцент3 44 3" xfId="937"/>
    <cellStyle name="20% - Акцент3 44 4" xfId="938"/>
    <cellStyle name="20% - Акцент3 44_ИД106142010 ДО 17.09.14" xfId="3813"/>
    <cellStyle name="20% - Акцент3 45" xfId="939"/>
    <cellStyle name="20% - Акцент3 45 2" xfId="940"/>
    <cellStyle name="20% - Акцент3 45 3" xfId="941"/>
    <cellStyle name="20% - Акцент3 45 4" xfId="942"/>
    <cellStyle name="20% - Акцент3 45_ИД106142010 ДО 17.09.14" xfId="3814"/>
    <cellStyle name="20% - Акцент3 46" xfId="943"/>
    <cellStyle name="20% - Акцент3 46 2" xfId="944"/>
    <cellStyle name="20% - Акцент3 46 3" xfId="945"/>
    <cellStyle name="20% - Акцент3 46 4" xfId="946"/>
    <cellStyle name="20% - Акцент3 46_ИД106142010 ДО 17.09.14" xfId="3815"/>
    <cellStyle name="20% - Акцент3 47" xfId="947"/>
    <cellStyle name="20% - Акцент3 47 2" xfId="948"/>
    <cellStyle name="20% - Акцент3 47 3" xfId="949"/>
    <cellStyle name="20% - Акцент3 47 4" xfId="950"/>
    <cellStyle name="20% - Акцент3 47_ИД106142010 ДО 17.09.14" xfId="3816"/>
    <cellStyle name="20% - Акцент3 48" xfId="951"/>
    <cellStyle name="20% - Акцент3 48 2" xfId="952"/>
    <cellStyle name="20% - Акцент3 48 3" xfId="953"/>
    <cellStyle name="20% - Акцент3 48 4" xfId="954"/>
    <cellStyle name="20% - Акцент3 48_ИД106142010 ДО 17.09.14" xfId="3817"/>
    <cellStyle name="20% - Акцент3 49" xfId="955"/>
    <cellStyle name="20% - Акцент3 49 2" xfId="956"/>
    <cellStyle name="20% - Акцент3 49 3" xfId="957"/>
    <cellStyle name="20% - Акцент3 49 4" xfId="958"/>
    <cellStyle name="20% - Акцент3 49_ИД106142010 ДО 17.09.14" xfId="3818"/>
    <cellStyle name="20% - Акцент3 5" xfId="959"/>
    <cellStyle name="20% - Акцент3 50" xfId="960"/>
    <cellStyle name="20% - Акцент3 50 2" xfId="961"/>
    <cellStyle name="20% - Акцент3 50 3" xfId="962"/>
    <cellStyle name="20% - Акцент3 50 4" xfId="963"/>
    <cellStyle name="20% - Акцент3 50_ИД106142010 ДО 17.09.14" xfId="3819"/>
    <cellStyle name="20% - Акцент3 51" xfId="964"/>
    <cellStyle name="20% - Акцент3 51 2" xfId="965"/>
    <cellStyle name="20% - Акцент3 51 3" xfId="966"/>
    <cellStyle name="20% - Акцент3 51 4" xfId="967"/>
    <cellStyle name="20% - Акцент3 51_ИД106142010 ДО 17.09.14" xfId="3820"/>
    <cellStyle name="20% - Акцент3 52" xfId="968"/>
    <cellStyle name="20% - Акцент3 52 2" xfId="969"/>
    <cellStyle name="20% - Акцент3 52 3" xfId="970"/>
    <cellStyle name="20% - Акцент3 52 4" xfId="971"/>
    <cellStyle name="20% - Акцент3 52_ИД106142010 ДО 17.09.14" xfId="3821"/>
    <cellStyle name="20% - Акцент3 53" xfId="972"/>
    <cellStyle name="20% - Акцент3 53 2" xfId="973"/>
    <cellStyle name="20% - Акцент3 53 3" xfId="974"/>
    <cellStyle name="20% - Акцент3 53 4" xfId="975"/>
    <cellStyle name="20% - Акцент3 53_ИД106142010 ДО 17.09.14" xfId="3822"/>
    <cellStyle name="20% - Акцент3 54" xfId="976"/>
    <cellStyle name="20% - Акцент3 54 2" xfId="977"/>
    <cellStyle name="20% - Акцент3 54 3" xfId="978"/>
    <cellStyle name="20% - Акцент3 54 4" xfId="979"/>
    <cellStyle name="20% - Акцент3 54_ИД106142010 ДО 17.09.14" xfId="3823"/>
    <cellStyle name="20% - Акцент3 55" xfId="980"/>
    <cellStyle name="20% - Акцент3 55 2" xfId="981"/>
    <cellStyle name="20% - Акцент3 55 3" xfId="982"/>
    <cellStyle name="20% - Акцент3 55 4" xfId="983"/>
    <cellStyle name="20% - Акцент3 55_ИД106142010 ДО 17.09.14" xfId="3824"/>
    <cellStyle name="20% - Акцент3 56" xfId="984"/>
    <cellStyle name="20% - Акцент3 56 2" xfId="985"/>
    <cellStyle name="20% - Акцент3 56 3" xfId="986"/>
    <cellStyle name="20% - Акцент3 56 4" xfId="987"/>
    <cellStyle name="20% - Акцент3 56_ИД106142010 ДО 17.09.14" xfId="3825"/>
    <cellStyle name="20% - Акцент3 57" xfId="988"/>
    <cellStyle name="20% - Акцент3 57 2" xfId="989"/>
    <cellStyle name="20% - Акцент3 57 3" xfId="990"/>
    <cellStyle name="20% - Акцент3 57 4" xfId="991"/>
    <cellStyle name="20% - Акцент3 57_ИД106142010 ДО 17.09.14" xfId="3826"/>
    <cellStyle name="20% - Акцент3 58" xfId="992"/>
    <cellStyle name="20% - Акцент3 58 2" xfId="993"/>
    <cellStyle name="20% - Акцент3 58 3" xfId="994"/>
    <cellStyle name="20% - Акцент3 58 4" xfId="995"/>
    <cellStyle name="20% - Акцент3 58_ИД106142010 ДО 17.09.14" xfId="3827"/>
    <cellStyle name="20% - Акцент3 59" xfId="996"/>
    <cellStyle name="20% - Акцент3 59 2" xfId="997"/>
    <cellStyle name="20% - Акцент3 59 3" xfId="998"/>
    <cellStyle name="20% - Акцент3 59 4" xfId="999"/>
    <cellStyle name="20% - Акцент3 59_ИД106142010 ДО 17.09.14" xfId="3828"/>
    <cellStyle name="20% - Акцент3 6" xfId="1000"/>
    <cellStyle name="20% - Акцент3 60" xfId="1001"/>
    <cellStyle name="20% - Акцент3 60 2" xfId="1002"/>
    <cellStyle name="20% - Акцент3 60 3" xfId="1003"/>
    <cellStyle name="20% - Акцент3 60 4" xfId="1004"/>
    <cellStyle name="20% - Акцент3 60_ИД106142010 ДО 17.09.14" xfId="3829"/>
    <cellStyle name="20% - Акцент3 61" xfId="1005"/>
    <cellStyle name="20% - Акцент3 61 2" xfId="1006"/>
    <cellStyle name="20% - Акцент3 61 3" xfId="1007"/>
    <cellStyle name="20% - Акцент3 61 4" xfId="1008"/>
    <cellStyle name="20% - Акцент3 61_ИД106142010 ДО 17.09.14" xfId="3830"/>
    <cellStyle name="20% - Акцент3 62" xfId="1009"/>
    <cellStyle name="20% - Акцент3 62 2" xfId="1010"/>
    <cellStyle name="20% - Акцент3 62 3" xfId="1011"/>
    <cellStyle name="20% - Акцент3 62 4" xfId="1012"/>
    <cellStyle name="20% - Акцент3 62_ИД106142010 ДО 17.09.14" xfId="3831"/>
    <cellStyle name="20% - Акцент3 63" xfId="1013"/>
    <cellStyle name="20% - Акцент3 63 2" xfId="1014"/>
    <cellStyle name="20% - Акцент3 63 3" xfId="1015"/>
    <cellStyle name="20% - Акцент3 63 4" xfId="1016"/>
    <cellStyle name="20% - Акцент3 63_ИД106142010 ДО 17.09.14" xfId="3832"/>
    <cellStyle name="20% - Акцент3 64" xfId="1017"/>
    <cellStyle name="20% - Акцент3 64 2" xfId="1018"/>
    <cellStyle name="20% - Акцент3 64 3" xfId="1019"/>
    <cellStyle name="20% - Акцент3 64 4" xfId="1020"/>
    <cellStyle name="20% - Акцент3 64_ИД106142010 ДО 17.09.14" xfId="3833"/>
    <cellStyle name="20% - Акцент3 65" xfId="1021"/>
    <cellStyle name="20% - Акцент3 65 2" xfId="1022"/>
    <cellStyle name="20% - Акцент3 65 3" xfId="1023"/>
    <cellStyle name="20% - Акцент3 65 4" xfId="1024"/>
    <cellStyle name="20% - Акцент3 65_ИД106142010 ДО 17.09.14" xfId="3834"/>
    <cellStyle name="20% - Акцент3 66" xfId="1025"/>
    <cellStyle name="20% - Акцент3 66 2" xfId="1026"/>
    <cellStyle name="20% - Акцент3 66 3" xfId="1027"/>
    <cellStyle name="20% - Акцент3 66 4" xfId="1028"/>
    <cellStyle name="20% - Акцент3 67" xfId="1029"/>
    <cellStyle name="20% - Акцент3 67 2" xfId="1030"/>
    <cellStyle name="20% - Акцент3 67 3" xfId="1031"/>
    <cellStyle name="20% - Акцент3 67 4" xfId="1032"/>
    <cellStyle name="20% - Акцент3 68" xfId="1033"/>
    <cellStyle name="20% - Акцент3 68 2" xfId="1034"/>
    <cellStyle name="20% - Акцент3 68 3" xfId="1035"/>
    <cellStyle name="20% - Акцент3 68 4" xfId="1036"/>
    <cellStyle name="20% - Акцент3 69" xfId="1037"/>
    <cellStyle name="20% - Акцент3 69 2" xfId="1038"/>
    <cellStyle name="20% - Акцент3 69 3" xfId="1039"/>
    <cellStyle name="20% - Акцент3 69 4" xfId="1040"/>
    <cellStyle name="20% - Акцент3 7" xfId="1041"/>
    <cellStyle name="20% - Акцент3 70" xfId="1042"/>
    <cellStyle name="20% - Акцент3 70 2" xfId="1043"/>
    <cellStyle name="20% - Акцент3 70 3" xfId="1044"/>
    <cellStyle name="20% - Акцент3 70 4" xfId="1045"/>
    <cellStyle name="20% - Акцент3 71" xfId="1046"/>
    <cellStyle name="20% - Акцент3 71 2" xfId="1047"/>
    <cellStyle name="20% - Акцент3 71 3" xfId="1048"/>
    <cellStyle name="20% - Акцент3 71 4" xfId="1049"/>
    <cellStyle name="20% - Акцент3 72" xfId="1050"/>
    <cellStyle name="20% - Акцент3 72 2" xfId="1051"/>
    <cellStyle name="20% - Акцент3 72 3" xfId="1052"/>
    <cellStyle name="20% - Акцент3 72 4" xfId="1053"/>
    <cellStyle name="20% - Акцент3 73" xfId="1054"/>
    <cellStyle name="20% - Акцент3 73 2" xfId="1055"/>
    <cellStyle name="20% - Акцент3 73 3" xfId="1056"/>
    <cellStyle name="20% - Акцент3 73 4" xfId="1057"/>
    <cellStyle name="20% - Акцент3 74" xfId="1058"/>
    <cellStyle name="20% - Акцент3 74 2" xfId="1059"/>
    <cellStyle name="20% - Акцент3 74 3" xfId="1060"/>
    <cellStyle name="20% - Акцент3 74 4" xfId="1061"/>
    <cellStyle name="20% - Акцент3 75" xfId="1062"/>
    <cellStyle name="20% - Акцент3 75 2" xfId="1063"/>
    <cellStyle name="20% - Акцент3 75 3" xfId="1064"/>
    <cellStyle name="20% - Акцент3 75 4" xfId="1065"/>
    <cellStyle name="20% - Акцент3 76" xfId="1066"/>
    <cellStyle name="20% - Акцент3 76 2" xfId="1067"/>
    <cellStyle name="20% - Акцент3 76 3" xfId="1068"/>
    <cellStyle name="20% - Акцент3 76 4" xfId="1069"/>
    <cellStyle name="20% - Акцент3 77" xfId="1070"/>
    <cellStyle name="20% - Акцент3 77 2" xfId="1071"/>
    <cellStyle name="20% - Акцент3 77 3" xfId="1072"/>
    <cellStyle name="20% - Акцент3 77 4" xfId="1073"/>
    <cellStyle name="20% - Акцент3 78" xfId="1074"/>
    <cellStyle name="20% - Акцент3 78 2" xfId="1075"/>
    <cellStyle name="20% - Акцент3 78 3" xfId="1076"/>
    <cellStyle name="20% - Акцент3 78 4" xfId="1077"/>
    <cellStyle name="20% - Акцент3 79" xfId="1078"/>
    <cellStyle name="20% - Акцент3 79 2" xfId="1079"/>
    <cellStyle name="20% - Акцент3 79 3" xfId="1080"/>
    <cellStyle name="20% - Акцент3 79 4" xfId="1081"/>
    <cellStyle name="20% - Акцент3 8" xfId="1082"/>
    <cellStyle name="20% - Акцент3 80" xfId="1083"/>
    <cellStyle name="20% - Акцент3 80 2" xfId="1084"/>
    <cellStyle name="20% - Акцент3 80 3" xfId="1085"/>
    <cellStyle name="20% - Акцент3 80 4" xfId="1086"/>
    <cellStyle name="20% - Акцент3 81" xfId="1087"/>
    <cellStyle name="20% - Акцент3 81 2" xfId="1088"/>
    <cellStyle name="20% - Акцент3 81 3" xfId="1089"/>
    <cellStyle name="20% - Акцент3 81 4" xfId="1090"/>
    <cellStyle name="20% - Акцент3 82" xfId="1091"/>
    <cellStyle name="20% - Акцент3 82 2" xfId="1092"/>
    <cellStyle name="20% - Акцент3 82 3" xfId="1093"/>
    <cellStyle name="20% - Акцент3 82 4" xfId="1094"/>
    <cellStyle name="20% - Акцент3 83" xfId="1095"/>
    <cellStyle name="20% - Акцент3 83 2" xfId="1096"/>
    <cellStyle name="20% - Акцент3 83 3" xfId="1097"/>
    <cellStyle name="20% - Акцент3 83 4" xfId="1098"/>
    <cellStyle name="20% - Акцент3 84" xfId="1099"/>
    <cellStyle name="20% - Акцент3 84 2" xfId="1100"/>
    <cellStyle name="20% - Акцент3 84 3" xfId="1101"/>
    <cellStyle name="20% - Акцент3 84 4" xfId="1102"/>
    <cellStyle name="20% - Акцент3 85" xfId="1103"/>
    <cellStyle name="20% - Акцент3 85 2" xfId="1104"/>
    <cellStyle name="20% - Акцент3 85 3" xfId="1105"/>
    <cellStyle name="20% - Акцент3 85 4" xfId="1106"/>
    <cellStyle name="20% - Акцент3 86" xfId="1107"/>
    <cellStyle name="20% - Акцент3 86 2" xfId="1108"/>
    <cellStyle name="20% - Акцент3 86 3" xfId="1109"/>
    <cellStyle name="20% - Акцент3 86 4" xfId="1110"/>
    <cellStyle name="20% - Акцент3 87" xfId="1111"/>
    <cellStyle name="20% - Акцент3 87 2" xfId="1112"/>
    <cellStyle name="20% - Акцент3 87 3" xfId="1113"/>
    <cellStyle name="20% - Акцент3 87 4" xfId="1114"/>
    <cellStyle name="20% - Акцент3 88" xfId="1115"/>
    <cellStyle name="20% - Акцент3 88 2" xfId="1116"/>
    <cellStyle name="20% - Акцент3 88 3" xfId="1117"/>
    <cellStyle name="20% - Акцент3 88 4" xfId="1118"/>
    <cellStyle name="20% - Акцент3 89" xfId="1119"/>
    <cellStyle name="20% - Акцент3 89 2" xfId="1120"/>
    <cellStyle name="20% - Акцент3 89 3" xfId="1121"/>
    <cellStyle name="20% - Акцент3 89 4" xfId="1122"/>
    <cellStyle name="20% - Акцент3 9" xfId="1123"/>
    <cellStyle name="20% - Акцент3 90" xfId="1124"/>
    <cellStyle name="20% - Акцент3 90 2" xfId="1125"/>
    <cellStyle name="20% - Акцент3 90 3" xfId="1126"/>
    <cellStyle name="20% - Акцент3 90 4" xfId="1127"/>
    <cellStyle name="20% - Акцент3 91" xfId="1128"/>
    <cellStyle name="20% - Акцент3 91 2" xfId="1129"/>
    <cellStyle name="20% - Акцент3 91 3" xfId="1130"/>
    <cellStyle name="20% - Акцент3 91 4" xfId="1131"/>
    <cellStyle name="20% - Акцент3 92" xfId="1132"/>
    <cellStyle name="20% - Акцент3 92 2" xfId="1133"/>
    <cellStyle name="20% - Акцент3 92 3" xfId="1134"/>
    <cellStyle name="20% - Акцент3 92 4" xfId="1135"/>
    <cellStyle name="20% - Акцент3 93" xfId="1136"/>
    <cellStyle name="20% - Акцент3 93 2" xfId="1137"/>
    <cellStyle name="20% - Акцент3 93 3" xfId="1138"/>
    <cellStyle name="20% - Акцент3 93 4" xfId="1139"/>
    <cellStyle name="20% - Акцент3 94" xfId="1140"/>
    <cellStyle name="20% - Акцент3 94 2" xfId="1141"/>
    <cellStyle name="20% - Акцент3 94 3" xfId="1142"/>
    <cellStyle name="20% - Акцент3 94 4" xfId="1143"/>
    <cellStyle name="20% - Акцент3 95" xfId="1144"/>
    <cellStyle name="20% - Акцент3 95 2" xfId="1145"/>
    <cellStyle name="20% - Акцент3 96" xfId="1146"/>
    <cellStyle name="20% - Акцент3 96 2" xfId="1147"/>
    <cellStyle name="20% - Акцент3 97" xfId="1148"/>
    <cellStyle name="20% - Акцент3 97 2" xfId="1149"/>
    <cellStyle name="20% - Акцент3 98" xfId="1150"/>
    <cellStyle name="20% - Акцент3 98 2" xfId="1151"/>
    <cellStyle name="20% - Акцент3 99" xfId="1152"/>
    <cellStyle name="20% - Акцент3 99 2" xfId="1153"/>
    <cellStyle name="20% - Акцент4 10" xfId="1154"/>
    <cellStyle name="20% - Акцент4 100" xfId="1155"/>
    <cellStyle name="20% - Акцент4 100 2" xfId="1156"/>
    <cellStyle name="20% - Акцент4 101" xfId="1157"/>
    <cellStyle name="20% - Акцент4 101 2" xfId="1158"/>
    <cellStyle name="20% - Акцент4 102" xfId="1159"/>
    <cellStyle name="20% - Акцент4 102 2" xfId="1160"/>
    <cellStyle name="20% - Акцент4 103" xfId="1161"/>
    <cellStyle name="20% - Акцент4 103 2" xfId="1162"/>
    <cellStyle name="20% - Акцент4 104" xfId="1163"/>
    <cellStyle name="20% - Акцент4 104 2" xfId="1164"/>
    <cellStyle name="20% - Акцент4 105" xfId="1165"/>
    <cellStyle name="20% - Акцент4 105 2" xfId="1166"/>
    <cellStyle name="20% - Акцент4 106" xfId="1167"/>
    <cellStyle name="20% - Акцент4 106 2" xfId="1168"/>
    <cellStyle name="20% - Акцент4 107" xfId="1169"/>
    <cellStyle name="20% - Акцент4 107 2" xfId="1170"/>
    <cellStyle name="20% - Акцент4 108" xfId="1171"/>
    <cellStyle name="20% - Акцент4 108 2" xfId="1172"/>
    <cellStyle name="20% - Акцент4 109" xfId="1173"/>
    <cellStyle name="20% - Акцент4 109 2" xfId="1174"/>
    <cellStyle name="20% - Акцент4 11" xfId="1175"/>
    <cellStyle name="20% - Акцент4 110" xfId="1176"/>
    <cellStyle name="20% - Акцент4 110 2" xfId="1177"/>
    <cellStyle name="20% - Акцент4 111" xfId="1178"/>
    <cellStyle name="20% - Акцент4 111 2" xfId="1179"/>
    <cellStyle name="20% - Акцент4 112" xfId="1180"/>
    <cellStyle name="20% - Акцент4 112 2" xfId="1181"/>
    <cellStyle name="20% - Акцент4 113" xfId="1182"/>
    <cellStyle name="20% - Акцент4 113 2" xfId="1183"/>
    <cellStyle name="20% - Акцент4 114" xfId="1184"/>
    <cellStyle name="20% - Акцент4 114 2" xfId="1185"/>
    <cellStyle name="20% - Акцент4 115" xfId="1186"/>
    <cellStyle name="20% - Акцент4 115 2" xfId="1187"/>
    <cellStyle name="20% - Акцент4 116" xfId="1188"/>
    <cellStyle name="20% - Акцент4 116 2" xfId="1189"/>
    <cellStyle name="20% - Акцент4 117" xfId="1190"/>
    <cellStyle name="20% - Акцент4 117 2" xfId="1191"/>
    <cellStyle name="20% - Акцент4 118" xfId="1192"/>
    <cellStyle name="20% - Акцент4 118 2" xfId="1193"/>
    <cellStyle name="20% - Акцент4 119" xfId="1194"/>
    <cellStyle name="20% - Акцент4 119 2" xfId="1195"/>
    <cellStyle name="20% - Акцент4 12" xfId="1196"/>
    <cellStyle name="20% - Акцент4 120" xfId="1197"/>
    <cellStyle name="20% - Акцент4 120 2" xfId="1198"/>
    <cellStyle name="20% - Акцент4 121" xfId="1199"/>
    <cellStyle name="20% - Акцент4 121 2" xfId="1200"/>
    <cellStyle name="20% - Акцент4 122" xfId="1201"/>
    <cellStyle name="20% - Акцент4 122 2" xfId="1202"/>
    <cellStyle name="20% - Акцент4 123" xfId="1203"/>
    <cellStyle name="20% - Акцент4 123 2" xfId="1204"/>
    <cellStyle name="20% - Акцент4 124" xfId="1205"/>
    <cellStyle name="20% - Акцент4 124 2" xfId="1206"/>
    <cellStyle name="20% - Акцент4 125" xfId="1207"/>
    <cellStyle name="20% - Акцент4 125 2" xfId="3835"/>
    <cellStyle name="20% - Акцент4 126" xfId="1208"/>
    <cellStyle name="20% - Акцент4 126 2" xfId="3836"/>
    <cellStyle name="20% - Акцент4 127" xfId="1209"/>
    <cellStyle name="20% - Акцент4 127 2" xfId="3837"/>
    <cellStyle name="20% - Акцент4 128" xfId="3838"/>
    <cellStyle name="20% - Акцент4 13" xfId="1210"/>
    <cellStyle name="20% - Акцент4 14" xfId="1211"/>
    <cellStyle name="20% - Акцент4 15" xfId="1212"/>
    <cellStyle name="20% - Акцент4 16" xfId="1213"/>
    <cellStyle name="20% - Акцент4 17" xfId="1214"/>
    <cellStyle name="20% - Акцент4 18" xfId="1215"/>
    <cellStyle name="20% - Акцент4 19" xfId="1216"/>
    <cellStyle name="20% - Акцент4 19 2" xfId="1217"/>
    <cellStyle name="20% - Акцент4 19 3" xfId="1218"/>
    <cellStyle name="20% - Акцент4 19 4" xfId="1219"/>
    <cellStyle name="20% - Акцент4 19_ИД106142010 ДО 17.09.14" xfId="3839"/>
    <cellStyle name="20% - Акцент4 2" xfId="1220"/>
    <cellStyle name="20% - Акцент4 2 2" xfId="3840"/>
    <cellStyle name="20% - Акцент4 2 3" xfId="3841"/>
    <cellStyle name="20% - Акцент4 20" xfId="1221"/>
    <cellStyle name="20% - Акцент4 20 2" xfId="1222"/>
    <cellStyle name="20% - Акцент4 20 3" xfId="1223"/>
    <cellStyle name="20% - Акцент4 20 4" xfId="1224"/>
    <cellStyle name="20% - Акцент4 20_ИД106142010 ДО 17.09.14" xfId="3842"/>
    <cellStyle name="20% - Акцент4 21" xfId="1225"/>
    <cellStyle name="20% - Акцент4 21 2" xfId="1226"/>
    <cellStyle name="20% - Акцент4 21 3" xfId="1227"/>
    <cellStyle name="20% - Акцент4 21 4" xfId="1228"/>
    <cellStyle name="20% - Акцент4 21_ИД106142010 ДО 17.09.14" xfId="3843"/>
    <cellStyle name="20% - Акцент4 22" xfId="1229"/>
    <cellStyle name="20% - Акцент4 22 2" xfId="1230"/>
    <cellStyle name="20% - Акцент4 22 3" xfId="1231"/>
    <cellStyle name="20% - Акцент4 22 4" xfId="1232"/>
    <cellStyle name="20% - Акцент4 22_ИД106142010 ДО 17.09.14" xfId="3844"/>
    <cellStyle name="20% - Акцент4 23" xfId="1233"/>
    <cellStyle name="20% - Акцент4 23 2" xfId="1234"/>
    <cellStyle name="20% - Акцент4 23 3" xfId="1235"/>
    <cellStyle name="20% - Акцент4 23 4" xfId="1236"/>
    <cellStyle name="20% - Акцент4 23_ИД106142010 ДО 17.09.14" xfId="3845"/>
    <cellStyle name="20% - Акцент4 24" xfId="1237"/>
    <cellStyle name="20% - Акцент4 24 2" xfId="1238"/>
    <cellStyle name="20% - Акцент4 24 3" xfId="1239"/>
    <cellStyle name="20% - Акцент4 24 4" xfId="1240"/>
    <cellStyle name="20% - Акцент4 24_ИД106142010 ДО 17.09.14" xfId="3846"/>
    <cellStyle name="20% - Акцент4 25" xfId="1241"/>
    <cellStyle name="20% - Акцент4 25 2" xfId="1242"/>
    <cellStyle name="20% - Акцент4 25 3" xfId="1243"/>
    <cellStyle name="20% - Акцент4 25 4" xfId="1244"/>
    <cellStyle name="20% - Акцент4 25_ИД106142010 ДО 17.09.14" xfId="3847"/>
    <cellStyle name="20% - Акцент4 26" xfId="1245"/>
    <cellStyle name="20% - Акцент4 26 2" xfId="1246"/>
    <cellStyle name="20% - Акцент4 26 3" xfId="1247"/>
    <cellStyle name="20% - Акцент4 26 4" xfId="1248"/>
    <cellStyle name="20% - Акцент4 26_ИД106142010 ДО 17.09.14" xfId="3848"/>
    <cellStyle name="20% - Акцент4 27" xfId="1249"/>
    <cellStyle name="20% - Акцент4 27 2" xfId="1250"/>
    <cellStyle name="20% - Акцент4 27 3" xfId="1251"/>
    <cellStyle name="20% - Акцент4 27 4" xfId="1252"/>
    <cellStyle name="20% - Акцент4 27_ИД106142010 ДО 17.09.14" xfId="3849"/>
    <cellStyle name="20% - Акцент4 28" xfId="1253"/>
    <cellStyle name="20% - Акцент4 28 2" xfId="1254"/>
    <cellStyle name="20% - Акцент4 28 3" xfId="1255"/>
    <cellStyle name="20% - Акцент4 28 4" xfId="1256"/>
    <cellStyle name="20% - Акцент4 28_ИД106142010 ДО 17.09.14" xfId="3850"/>
    <cellStyle name="20% - Акцент4 29" xfId="1257"/>
    <cellStyle name="20% - Акцент4 29 2" xfId="1258"/>
    <cellStyle name="20% - Акцент4 29 3" xfId="1259"/>
    <cellStyle name="20% - Акцент4 29 4" xfId="1260"/>
    <cellStyle name="20% - Акцент4 29_ИД106142010 ДО 17.09.14" xfId="3851"/>
    <cellStyle name="20% - Акцент4 3" xfId="1261"/>
    <cellStyle name="20% - Акцент4 30" xfId="1262"/>
    <cellStyle name="20% - Акцент4 30 2" xfId="1263"/>
    <cellStyle name="20% - Акцент4 30 3" xfId="1264"/>
    <cellStyle name="20% - Акцент4 30 4" xfId="1265"/>
    <cellStyle name="20% - Акцент4 30_ИД106142010 ДО 17.09.14" xfId="3852"/>
    <cellStyle name="20% - Акцент4 31" xfId="1266"/>
    <cellStyle name="20% - Акцент4 31 2" xfId="1267"/>
    <cellStyle name="20% - Акцент4 31 3" xfId="1268"/>
    <cellStyle name="20% - Акцент4 31 4" xfId="1269"/>
    <cellStyle name="20% - Акцент4 31_ИД106142010 ДО 17.09.14" xfId="3853"/>
    <cellStyle name="20% - Акцент4 32" xfId="1270"/>
    <cellStyle name="20% - Акцент4 32 2" xfId="1271"/>
    <cellStyle name="20% - Акцент4 32 3" xfId="1272"/>
    <cellStyle name="20% - Акцент4 32 4" xfId="1273"/>
    <cellStyle name="20% - Акцент4 32_ИД106142010 ДО 17.09.14" xfId="3854"/>
    <cellStyle name="20% - Акцент4 33" xfId="1274"/>
    <cellStyle name="20% - Акцент4 33 2" xfId="1275"/>
    <cellStyle name="20% - Акцент4 33 3" xfId="1276"/>
    <cellStyle name="20% - Акцент4 33 4" xfId="1277"/>
    <cellStyle name="20% - Акцент4 33_ИД106142010 ДО 17.09.14" xfId="3855"/>
    <cellStyle name="20% - Акцент4 34" xfId="1278"/>
    <cellStyle name="20% - Акцент4 34 2" xfId="1279"/>
    <cellStyle name="20% - Акцент4 34 3" xfId="1280"/>
    <cellStyle name="20% - Акцент4 34 4" xfId="1281"/>
    <cellStyle name="20% - Акцент4 34_ИД106142010 ДО 17.09.14" xfId="3856"/>
    <cellStyle name="20% - Акцент4 35" xfId="1282"/>
    <cellStyle name="20% - Акцент4 35 2" xfId="1283"/>
    <cellStyle name="20% - Акцент4 35 3" xfId="1284"/>
    <cellStyle name="20% - Акцент4 35 4" xfId="1285"/>
    <cellStyle name="20% - Акцент4 35_ИД106142010 ДО 17.09.14" xfId="3857"/>
    <cellStyle name="20% - Акцент4 36" xfId="1286"/>
    <cellStyle name="20% - Акцент4 36 2" xfId="1287"/>
    <cellStyle name="20% - Акцент4 36 3" xfId="1288"/>
    <cellStyle name="20% - Акцент4 36 4" xfId="1289"/>
    <cellStyle name="20% - Акцент4 36_ИД106142010 ДО 17.09.14" xfId="3858"/>
    <cellStyle name="20% - Акцент4 37" xfId="1290"/>
    <cellStyle name="20% - Акцент4 37 2" xfId="1291"/>
    <cellStyle name="20% - Акцент4 37 3" xfId="1292"/>
    <cellStyle name="20% - Акцент4 37 4" xfId="1293"/>
    <cellStyle name="20% - Акцент4 37_ИД106142010 ДО 17.09.14" xfId="3859"/>
    <cellStyle name="20% - Акцент4 38" xfId="1294"/>
    <cellStyle name="20% - Акцент4 38 2" xfId="1295"/>
    <cellStyle name="20% - Акцент4 38 3" xfId="1296"/>
    <cellStyle name="20% - Акцент4 38 4" xfId="1297"/>
    <cellStyle name="20% - Акцент4 38_ИД106142010 ДО 17.09.14" xfId="3860"/>
    <cellStyle name="20% - Акцент4 39" xfId="1298"/>
    <cellStyle name="20% - Акцент4 39 2" xfId="1299"/>
    <cellStyle name="20% - Акцент4 39 3" xfId="1300"/>
    <cellStyle name="20% - Акцент4 39 4" xfId="1301"/>
    <cellStyle name="20% - Акцент4 39_ИД106142010 ДО 17.09.14" xfId="3861"/>
    <cellStyle name="20% - Акцент4 4" xfId="1302"/>
    <cellStyle name="20% - Акцент4 40" xfId="1303"/>
    <cellStyle name="20% - Акцент4 40 2" xfId="1304"/>
    <cellStyle name="20% - Акцент4 40 3" xfId="1305"/>
    <cellStyle name="20% - Акцент4 40 4" xfId="1306"/>
    <cellStyle name="20% - Акцент4 40_ИД106142010 ДО 17.09.14" xfId="3862"/>
    <cellStyle name="20% - Акцент4 41" xfId="1307"/>
    <cellStyle name="20% - Акцент4 41 2" xfId="1308"/>
    <cellStyle name="20% - Акцент4 41 3" xfId="1309"/>
    <cellStyle name="20% - Акцент4 41 4" xfId="1310"/>
    <cellStyle name="20% - Акцент4 41_ИД106142010 ДО 17.09.14" xfId="3863"/>
    <cellStyle name="20% - Акцент4 42" xfId="1311"/>
    <cellStyle name="20% - Акцент4 42 2" xfId="1312"/>
    <cellStyle name="20% - Акцент4 42 3" xfId="1313"/>
    <cellStyle name="20% - Акцент4 42 4" xfId="1314"/>
    <cellStyle name="20% - Акцент4 42_ИД106142010 ДО 17.09.14" xfId="3864"/>
    <cellStyle name="20% - Акцент4 43" xfId="1315"/>
    <cellStyle name="20% - Акцент4 43 2" xfId="1316"/>
    <cellStyle name="20% - Акцент4 43 3" xfId="1317"/>
    <cellStyle name="20% - Акцент4 43 4" xfId="1318"/>
    <cellStyle name="20% - Акцент4 43_ИД106142010 ДО 17.09.14" xfId="3865"/>
    <cellStyle name="20% - Акцент4 44" xfId="1319"/>
    <cellStyle name="20% - Акцент4 44 2" xfId="1320"/>
    <cellStyle name="20% - Акцент4 44 3" xfId="1321"/>
    <cellStyle name="20% - Акцент4 44 4" xfId="1322"/>
    <cellStyle name="20% - Акцент4 44_ИД106142010 ДО 17.09.14" xfId="3866"/>
    <cellStyle name="20% - Акцент4 45" xfId="1323"/>
    <cellStyle name="20% - Акцент4 45 2" xfId="1324"/>
    <cellStyle name="20% - Акцент4 45 3" xfId="1325"/>
    <cellStyle name="20% - Акцент4 45 4" xfId="1326"/>
    <cellStyle name="20% - Акцент4 45_ИД106142010 ДО 17.09.14" xfId="3867"/>
    <cellStyle name="20% - Акцент4 46" xfId="1327"/>
    <cellStyle name="20% - Акцент4 46 2" xfId="1328"/>
    <cellStyle name="20% - Акцент4 46 3" xfId="1329"/>
    <cellStyle name="20% - Акцент4 46 4" xfId="1330"/>
    <cellStyle name="20% - Акцент4 46_ИД106142010 ДО 17.09.14" xfId="3868"/>
    <cellStyle name="20% - Акцент4 47" xfId="1331"/>
    <cellStyle name="20% - Акцент4 47 2" xfId="1332"/>
    <cellStyle name="20% - Акцент4 47 3" xfId="1333"/>
    <cellStyle name="20% - Акцент4 47 4" xfId="1334"/>
    <cellStyle name="20% - Акцент4 47_ИД106142010 ДО 17.09.14" xfId="3869"/>
    <cellStyle name="20% - Акцент4 48" xfId="1335"/>
    <cellStyle name="20% - Акцент4 48 2" xfId="1336"/>
    <cellStyle name="20% - Акцент4 48 3" xfId="1337"/>
    <cellStyle name="20% - Акцент4 48 4" xfId="1338"/>
    <cellStyle name="20% - Акцент4 48_ИД106142010 ДО 17.09.14" xfId="3870"/>
    <cellStyle name="20% - Акцент4 49" xfId="1339"/>
    <cellStyle name="20% - Акцент4 49 2" xfId="1340"/>
    <cellStyle name="20% - Акцент4 49 3" xfId="1341"/>
    <cellStyle name="20% - Акцент4 49 4" xfId="1342"/>
    <cellStyle name="20% - Акцент4 49_ИД106142010 ДО 17.09.14" xfId="3871"/>
    <cellStyle name="20% - Акцент4 5" xfId="1343"/>
    <cellStyle name="20% - Акцент4 50" xfId="1344"/>
    <cellStyle name="20% - Акцент4 50 2" xfId="1345"/>
    <cellStyle name="20% - Акцент4 50 3" xfId="1346"/>
    <cellStyle name="20% - Акцент4 50 4" xfId="1347"/>
    <cellStyle name="20% - Акцент4 50_ИД106142010 ДО 17.09.14" xfId="3872"/>
    <cellStyle name="20% - Акцент4 51" xfId="1348"/>
    <cellStyle name="20% - Акцент4 51 2" xfId="1349"/>
    <cellStyle name="20% - Акцент4 51 3" xfId="1350"/>
    <cellStyle name="20% - Акцент4 51 4" xfId="1351"/>
    <cellStyle name="20% - Акцент4 51_ИД106142010 ДО 17.09.14" xfId="3873"/>
    <cellStyle name="20% - Акцент4 52" xfId="1352"/>
    <cellStyle name="20% - Акцент4 52 2" xfId="1353"/>
    <cellStyle name="20% - Акцент4 52 3" xfId="1354"/>
    <cellStyle name="20% - Акцент4 52 4" xfId="1355"/>
    <cellStyle name="20% - Акцент4 52_ИД106142010 ДО 17.09.14" xfId="3874"/>
    <cellStyle name="20% - Акцент4 53" xfId="1356"/>
    <cellStyle name="20% - Акцент4 53 2" xfId="1357"/>
    <cellStyle name="20% - Акцент4 53 3" xfId="1358"/>
    <cellStyle name="20% - Акцент4 53 4" xfId="1359"/>
    <cellStyle name="20% - Акцент4 53_ИД106142010 ДО 17.09.14" xfId="3875"/>
    <cellStyle name="20% - Акцент4 54" xfId="1360"/>
    <cellStyle name="20% - Акцент4 54 2" xfId="1361"/>
    <cellStyle name="20% - Акцент4 54 3" xfId="1362"/>
    <cellStyle name="20% - Акцент4 54 4" xfId="1363"/>
    <cellStyle name="20% - Акцент4 54_ИД106142010 ДО 17.09.14" xfId="3876"/>
    <cellStyle name="20% - Акцент4 55" xfId="1364"/>
    <cellStyle name="20% - Акцент4 55 2" xfId="1365"/>
    <cellStyle name="20% - Акцент4 55 3" xfId="1366"/>
    <cellStyle name="20% - Акцент4 55 4" xfId="1367"/>
    <cellStyle name="20% - Акцент4 55_ИД106142010 ДО 17.09.14" xfId="3877"/>
    <cellStyle name="20% - Акцент4 56" xfId="1368"/>
    <cellStyle name="20% - Акцент4 56 2" xfId="1369"/>
    <cellStyle name="20% - Акцент4 56 3" xfId="1370"/>
    <cellStyle name="20% - Акцент4 56 4" xfId="1371"/>
    <cellStyle name="20% - Акцент4 56_ИД106142010 ДО 17.09.14" xfId="3878"/>
    <cellStyle name="20% - Акцент4 57" xfId="1372"/>
    <cellStyle name="20% - Акцент4 57 2" xfId="1373"/>
    <cellStyle name="20% - Акцент4 57 3" xfId="1374"/>
    <cellStyle name="20% - Акцент4 57 4" xfId="1375"/>
    <cellStyle name="20% - Акцент4 57_ИД106142010 ДО 17.09.14" xfId="3879"/>
    <cellStyle name="20% - Акцент4 58" xfId="1376"/>
    <cellStyle name="20% - Акцент4 58 2" xfId="1377"/>
    <cellStyle name="20% - Акцент4 58 3" xfId="1378"/>
    <cellStyle name="20% - Акцент4 58 4" xfId="1379"/>
    <cellStyle name="20% - Акцент4 58_ИД106142010 ДО 17.09.14" xfId="3880"/>
    <cellStyle name="20% - Акцент4 59" xfId="1380"/>
    <cellStyle name="20% - Акцент4 59 2" xfId="1381"/>
    <cellStyle name="20% - Акцент4 59 3" xfId="1382"/>
    <cellStyle name="20% - Акцент4 59 4" xfId="1383"/>
    <cellStyle name="20% - Акцент4 59_ИД106142010 ДО 17.09.14" xfId="3881"/>
    <cellStyle name="20% - Акцент4 6" xfId="1384"/>
    <cellStyle name="20% - Акцент4 60" xfId="1385"/>
    <cellStyle name="20% - Акцент4 60 2" xfId="1386"/>
    <cellStyle name="20% - Акцент4 60 3" xfId="1387"/>
    <cellStyle name="20% - Акцент4 60 4" xfId="1388"/>
    <cellStyle name="20% - Акцент4 60_ИД106142010 ДО 17.09.14" xfId="3882"/>
    <cellStyle name="20% - Акцент4 61" xfId="1389"/>
    <cellStyle name="20% - Акцент4 61 2" xfId="1390"/>
    <cellStyle name="20% - Акцент4 61 3" xfId="1391"/>
    <cellStyle name="20% - Акцент4 61 4" xfId="1392"/>
    <cellStyle name="20% - Акцент4 61_ИД106142010 ДО 17.09.14" xfId="3883"/>
    <cellStyle name="20% - Акцент4 62" xfId="1393"/>
    <cellStyle name="20% - Акцент4 62 2" xfId="1394"/>
    <cellStyle name="20% - Акцент4 62 3" xfId="1395"/>
    <cellStyle name="20% - Акцент4 62 4" xfId="1396"/>
    <cellStyle name="20% - Акцент4 62_ИД106142010 ДО 17.09.14" xfId="3884"/>
    <cellStyle name="20% - Акцент4 63" xfId="1397"/>
    <cellStyle name="20% - Акцент4 63 2" xfId="1398"/>
    <cellStyle name="20% - Акцент4 63 3" xfId="1399"/>
    <cellStyle name="20% - Акцент4 63 4" xfId="1400"/>
    <cellStyle name="20% - Акцент4 63_ИД106142010 ДО 17.09.14" xfId="3885"/>
    <cellStyle name="20% - Акцент4 64" xfId="1401"/>
    <cellStyle name="20% - Акцент4 64 2" xfId="1402"/>
    <cellStyle name="20% - Акцент4 64 3" xfId="1403"/>
    <cellStyle name="20% - Акцент4 64 4" xfId="1404"/>
    <cellStyle name="20% - Акцент4 64_ИД106142010 ДО 17.09.14" xfId="3886"/>
    <cellStyle name="20% - Акцент4 65" xfId="1405"/>
    <cellStyle name="20% - Акцент4 65 2" xfId="1406"/>
    <cellStyle name="20% - Акцент4 65 3" xfId="1407"/>
    <cellStyle name="20% - Акцент4 65 4" xfId="1408"/>
    <cellStyle name="20% - Акцент4 65_ИД106142010 ДО 17.09.14" xfId="3887"/>
    <cellStyle name="20% - Акцент4 66" xfId="1409"/>
    <cellStyle name="20% - Акцент4 66 2" xfId="1410"/>
    <cellStyle name="20% - Акцент4 66 3" xfId="1411"/>
    <cellStyle name="20% - Акцент4 66 4" xfId="1412"/>
    <cellStyle name="20% - Акцент4 67" xfId="1413"/>
    <cellStyle name="20% - Акцент4 67 2" xfId="1414"/>
    <cellStyle name="20% - Акцент4 67 3" xfId="1415"/>
    <cellStyle name="20% - Акцент4 67 4" xfId="1416"/>
    <cellStyle name="20% - Акцент4 68" xfId="1417"/>
    <cellStyle name="20% - Акцент4 68 2" xfId="1418"/>
    <cellStyle name="20% - Акцент4 68 3" xfId="1419"/>
    <cellStyle name="20% - Акцент4 68 4" xfId="1420"/>
    <cellStyle name="20% - Акцент4 69" xfId="1421"/>
    <cellStyle name="20% - Акцент4 69 2" xfId="1422"/>
    <cellStyle name="20% - Акцент4 69 3" xfId="1423"/>
    <cellStyle name="20% - Акцент4 69 4" xfId="1424"/>
    <cellStyle name="20% - Акцент4 7" xfId="1425"/>
    <cellStyle name="20% - Акцент4 70" xfId="1426"/>
    <cellStyle name="20% - Акцент4 70 2" xfId="1427"/>
    <cellStyle name="20% - Акцент4 70 3" xfId="1428"/>
    <cellStyle name="20% - Акцент4 70 4" xfId="1429"/>
    <cellStyle name="20% - Акцент4 71" xfId="1430"/>
    <cellStyle name="20% - Акцент4 71 2" xfId="1431"/>
    <cellStyle name="20% - Акцент4 71 3" xfId="1432"/>
    <cellStyle name="20% - Акцент4 71 4" xfId="1433"/>
    <cellStyle name="20% - Акцент4 72" xfId="1434"/>
    <cellStyle name="20% - Акцент4 72 2" xfId="1435"/>
    <cellStyle name="20% - Акцент4 72 3" xfId="1436"/>
    <cellStyle name="20% - Акцент4 72 4" xfId="1437"/>
    <cellStyle name="20% - Акцент4 73" xfId="1438"/>
    <cellStyle name="20% - Акцент4 73 2" xfId="1439"/>
    <cellStyle name="20% - Акцент4 73 3" xfId="1440"/>
    <cellStyle name="20% - Акцент4 73 4" xfId="1441"/>
    <cellStyle name="20% - Акцент4 74" xfId="1442"/>
    <cellStyle name="20% - Акцент4 74 2" xfId="1443"/>
    <cellStyle name="20% - Акцент4 74 3" xfId="1444"/>
    <cellStyle name="20% - Акцент4 74 4" xfId="1445"/>
    <cellStyle name="20% - Акцент4 75" xfId="1446"/>
    <cellStyle name="20% - Акцент4 75 2" xfId="1447"/>
    <cellStyle name="20% - Акцент4 75 3" xfId="1448"/>
    <cellStyle name="20% - Акцент4 75 4" xfId="1449"/>
    <cellStyle name="20% - Акцент4 76" xfId="1450"/>
    <cellStyle name="20% - Акцент4 76 2" xfId="1451"/>
    <cellStyle name="20% - Акцент4 76 3" xfId="1452"/>
    <cellStyle name="20% - Акцент4 76 4" xfId="1453"/>
    <cellStyle name="20% - Акцент4 77" xfId="1454"/>
    <cellStyle name="20% - Акцент4 77 2" xfId="1455"/>
    <cellStyle name="20% - Акцент4 77 3" xfId="1456"/>
    <cellStyle name="20% - Акцент4 77 4" xfId="1457"/>
    <cellStyle name="20% - Акцент4 78" xfId="1458"/>
    <cellStyle name="20% - Акцент4 78 2" xfId="1459"/>
    <cellStyle name="20% - Акцент4 78 3" xfId="1460"/>
    <cellStyle name="20% - Акцент4 78 4" xfId="1461"/>
    <cellStyle name="20% - Акцент4 79" xfId="1462"/>
    <cellStyle name="20% - Акцент4 79 2" xfId="1463"/>
    <cellStyle name="20% - Акцент4 79 3" xfId="1464"/>
    <cellStyle name="20% - Акцент4 79 4" xfId="1465"/>
    <cellStyle name="20% - Акцент4 8" xfId="1466"/>
    <cellStyle name="20% - Акцент4 80" xfId="1467"/>
    <cellStyle name="20% - Акцент4 80 2" xfId="1468"/>
    <cellStyle name="20% - Акцент4 80 3" xfId="1469"/>
    <cellStyle name="20% - Акцент4 80 4" xfId="1470"/>
    <cellStyle name="20% - Акцент4 81" xfId="1471"/>
    <cellStyle name="20% - Акцент4 81 2" xfId="1472"/>
    <cellStyle name="20% - Акцент4 81 3" xfId="1473"/>
    <cellStyle name="20% - Акцент4 81 4" xfId="1474"/>
    <cellStyle name="20% - Акцент4 82" xfId="1475"/>
    <cellStyle name="20% - Акцент4 82 2" xfId="1476"/>
    <cellStyle name="20% - Акцент4 82 3" xfId="1477"/>
    <cellStyle name="20% - Акцент4 82 4" xfId="1478"/>
    <cellStyle name="20% - Акцент4 83" xfId="1479"/>
    <cellStyle name="20% - Акцент4 83 2" xfId="1480"/>
    <cellStyle name="20% - Акцент4 83 3" xfId="1481"/>
    <cellStyle name="20% - Акцент4 83 4" xfId="1482"/>
    <cellStyle name="20% - Акцент4 84" xfId="1483"/>
    <cellStyle name="20% - Акцент4 84 2" xfId="1484"/>
    <cellStyle name="20% - Акцент4 84 3" xfId="1485"/>
    <cellStyle name="20% - Акцент4 84 4" xfId="1486"/>
    <cellStyle name="20% - Акцент4 85" xfId="1487"/>
    <cellStyle name="20% - Акцент4 85 2" xfId="1488"/>
    <cellStyle name="20% - Акцент4 85 3" xfId="1489"/>
    <cellStyle name="20% - Акцент4 85 4" xfId="1490"/>
    <cellStyle name="20% - Акцент4 86" xfId="1491"/>
    <cellStyle name="20% - Акцент4 86 2" xfId="1492"/>
    <cellStyle name="20% - Акцент4 86 3" xfId="1493"/>
    <cellStyle name="20% - Акцент4 86 4" xfId="1494"/>
    <cellStyle name="20% - Акцент4 87" xfId="1495"/>
    <cellStyle name="20% - Акцент4 87 2" xfId="1496"/>
    <cellStyle name="20% - Акцент4 87 3" xfId="1497"/>
    <cellStyle name="20% - Акцент4 87 4" xfId="1498"/>
    <cellStyle name="20% - Акцент4 88" xfId="1499"/>
    <cellStyle name="20% - Акцент4 88 2" xfId="1500"/>
    <cellStyle name="20% - Акцент4 88 3" xfId="1501"/>
    <cellStyle name="20% - Акцент4 88 4" xfId="1502"/>
    <cellStyle name="20% - Акцент4 89" xfId="1503"/>
    <cellStyle name="20% - Акцент4 89 2" xfId="1504"/>
    <cellStyle name="20% - Акцент4 89 3" xfId="1505"/>
    <cellStyle name="20% - Акцент4 89 4" xfId="1506"/>
    <cellStyle name="20% - Акцент4 9" xfId="1507"/>
    <cellStyle name="20% - Акцент4 90" xfId="1508"/>
    <cellStyle name="20% - Акцент4 90 2" xfId="1509"/>
    <cellStyle name="20% - Акцент4 90 3" xfId="1510"/>
    <cellStyle name="20% - Акцент4 90 4" xfId="1511"/>
    <cellStyle name="20% - Акцент4 91" xfId="1512"/>
    <cellStyle name="20% - Акцент4 91 2" xfId="1513"/>
    <cellStyle name="20% - Акцент4 91 3" xfId="1514"/>
    <cellStyle name="20% - Акцент4 91 4" xfId="1515"/>
    <cellStyle name="20% - Акцент4 92" xfId="1516"/>
    <cellStyle name="20% - Акцент4 92 2" xfId="1517"/>
    <cellStyle name="20% - Акцент4 92 3" xfId="1518"/>
    <cellStyle name="20% - Акцент4 92 4" xfId="1519"/>
    <cellStyle name="20% - Акцент4 93" xfId="1520"/>
    <cellStyle name="20% - Акцент4 93 2" xfId="1521"/>
    <cellStyle name="20% - Акцент4 93 3" xfId="1522"/>
    <cellStyle name="20% - Акцент4 93 4" xfId="1523"/>
    <cellStyle name="20% - Акцент4 94" xfId="1524"/>
    <cellStyle name="20% - Акцент4 94 2" xfId="1525"/>
    <cellStyle name="20% - Акцент4 94 3" xfId="1526"/>
    <cellStyle name="20% - Акцент4 94 4" xfId="1527"/>
    <cellStyle name="20% - Акцент4 95" xfId="1528"/>
    <cellStyle name="20% - Акцент4 95 2" xfId="1529"/>
    <cellStyle name="20% - Акцент4 96" xfId="1530"/>
    <cellStyle name="20% - Акцент4 96 2" xfId="1531"/>
    <cellStyle name="20% - Акцент4 97" xfId="1532"/>
    <cellStyle name="20% - Акцент4 97 2" xfId="1533"/>
    <cellStyle name="20% - Акцент4 98" xfId="1534"/>
    <cellStyle name="20% - Акцент4 98 2" xfId="1535"/>
    <cellStyle name="20% - Акцент4 99" xfId="1536"/>
    <cellStyle name="20% - Акцент4 99 2" xfId="1537"/>
    <cellStyle name="20% - Акцент5 10" xfId="1538"/>
    <cellStyle name="20% - Акцент5 11" xfId="3888"/>
    <cellStyle name="20% - Акцент5 2" xfId="1539"/>
    <cellStyle name="20% - Акцент5 2 2" xfId="1540"/>
    <cellStyle name="20% - Акцент5 2_ИД106140750" xfId="3889"/>
    <cellStyle name="20% - Акцент5 3" xfId="1541"/>
    <cellStyle name="20% - Акцент5 4" xfId="1542"/>
    <cellStyle name="20% - Акцент5 5" xfId="1543"/>
    <cellStyle name="20% - Акцент5 6" xfId="1544"/>
    <cellStyle name="20% - Акцент5 7" xfId="1545"/>
    <cellStyle name="20% - Акцент5 8" xfId="1546"/>
    <cellStyle name="20% - Акцент5 9" xfId="1547"/>
    <cellStyle name="20% - Акцент6 10" xfId="1548"/>
    <cellStyle name="20% - Акцент6 11" xfId="3890"/>
    <cellStyle name="20% - Акцент6 2" xfId="1549"/>
    <cellStyle name="20% - Акцент6 2 2" xfId="1550"/>
    <cellStyle name="20% - Акцент6 2_ИД106140750" xfId="3891"/>
    <cellStyle name="20% - Акцент6 3" xfId="1551"/>
    <cellStyle name="20% - Акцент6 4" xfId="1552"/>
    <cellStyle name="20% - Акцент6 5" xfId="1553"/>
    <cellStyle name="20% - Акцент6 6" xfId="1554"/>
    <cellStyle name="20% - Акцент6 7" xfId="1555"/>
    <cellStyle name="20% - Акцент6 8" xfId="1556"/>
    <cellStyle name="20% - Акцент6 9" xfId="1557"/>
    <cellStyle name="40% - Accent1" xfId="3892"/>
    <cellStyle name="40% - Accent2" xfId="3893"/>
    <cellStyle name="40% - Accent3" xfId="3894"/>
    <cellStyle name="40% - Accent4" xfId="3895"/>
    <cellStyle name="40% - Accent5" xfId="3896"/>
    <cellStyle name="40% - Accent6" xfId="3897"/>
    <cellStyle name="40% - Акцент1 10" xfId="1558"/>
    <cellStyle name="40% - Акцент1 11" xfId="3898"/>
    <cellStyle name="40% - Акцент1 2" xfId="1559"/>
    <cellStyle name="40% - Акцент1 2 2" xfId="1560"/>
    <cellStyle name="40% - Акцент1 2_ИД106140750" xfId="3899"/>
    <cellStyle name="40% - Акцент1 3" xfId="1561"/>
    <cellStyle name="40% - Акцент1 4" xfId="1562"/>
    <cellStyle name="40% - Акцент1 5" xfId="1563"/>
    <cellStyle name="40% - Акцент1 6" xfId="1564"/>
    <cellStyle name="40% - Акцент1 7" xfId="1565"/>
    <cellStyle name="40% - Акцент1 8" xfId="1566"/>
    <cellStyle name="40% - Акцент1 9" xfId="1567"/>
    <cellStyle name="40% - Акцент2 10" xfId="1568"/>
    <cellStyle name="40% - Акцент2 11" xfId="3900"/>
    <cellStyle name="40% - Акцент2 2" xfId="1569"/>
    <cellStyle name="40% - Акцент2 2 2" xfId="1570"/>
    <cellStyle name="40% - Акцент2 2_ИД106140750" xfId="3901"/>
    <cellStyle name="40% - Акцент2 3" xfId="1571"/>
    <cellStyle name="40% - Акцент2 4" xfId="1572"/>
    <cellStyle name="40% - Акцент2 5" xfId="1573"/>
    <cellStyle name="40% - Акцент2 6" xfId="1574"/>
    <cellStyle name="40% - Акцент2 7" xfId="1575"/>
    <cellStyle name="40% - Акцент2 8" xfId="1576"/>
    <cellStyle name="40% - Акцент2 9" xfId="1577"/>
    <cellStyle name="40% - Акцент3 10" xfId="1578"/>
    <cellStyle name="40% - Акцент3 100" xfId="1579"/>
    <cellStyle name="40% - Акцент3 100 2" xfId="1580"/>
    <cellStyle name="40% - Акцент3 101" xfId="1581"/>
    <cellStyle name="40% - Акцент3 101 2" xfId="1582"/>
    <cellStyle name="40% - Акцент3 102" xfId="1583"/>
    <cellStyle name="40% - Акцент3 102 2" xfId="1584"/>
    <cellStyle name="40% - Акцент3 103" xfId="1585"/>
    <cellStyle name="40% - Акцент3 103 2" xfId="1586"/>
    <cellStyle name="40% - Акцент3 104" xfId="1587"/>
    <cellStyle name="40% - Акцент3 104 2" xfId="1588"/>
    <cellStyle name="40% - Акцент3 105" xfId="1589"/>
    <cellStyle name="40% - Акцент3 105 2" xfId="1590"/>
    <cellStyle name="40% - Акцент3 106" xfId="1591"/>
    <cellStyle name="40% - Акцент3 106 2" xfId="1592"/>
    <cellStyle name="40% - Акцент3 107" xfId="1593"/>
    <cellStyle name="40% - Акцент3 107 2" xfId="1594"/>
    <cellStyle name="40% - Акцент3 108" xfId="1595"/>
    <cellStyle name="40% - Акцент3 108 2" xfId="1596"/>
    <cellStyle name="40% - Акцент3 109" xfId="1597"/>
    <cellStyle name="40% - Акцент3 109 2" xfId="1598"/>
    <cellStyle name="40% - Акцент3 11" xfId="1599"/>
    <cellStyle name="40% - Акцент3 110" xfId="1600"/>
    <cellStyle name="40% - Акцент3 110 2" xfId="1601"/>
    <cellStyle name="40% - Акцент3 111" xfId="1602"/>
    <cellStyle name="40% - Акцент3 111 2" xfId="1603"/>
    <cellStyle name="40% - Акцент3 112" xfId="1604"/>
    <cellStyle name="40% - Акцент3 112 2" xfId="1605"/>
    <cellStyle name="40% - Акцент3 113" xfId="1606"/>
    <cellStyle name="40% - Акцент3 113 2" xfId="1607"/>
    <cellStyle name="40% - Акцент3 114" xfId="1608"/>
    <cellStyle name="40% - Акцент3 114 2" xfId="1609"/>
    <cellStyle name="40% - Акцент3 115" xfId="1610"/>
    <cellStyle name="40% - Акцент3 115 2" xfId="1611"/>
    <cellStyle name="40% - Акцент3 116" xfId="1612"/>
    <cellStyle name="40% - Акцент3 116 2" xfId="1613"/>
    <cellStyle name="40% - Акцент3 117" xfId="1614"/>
    <cellStyle name="40% - Акцент3 117 2" xfId="1615"/>
    <cellStyle name="40% - Акцент3 118" xfId="1616"/>
    <cellStyle name="40% - Акцент3 118 2" xfId="1617"/>
    <cellStyle name="40% - Акцент3 119" xfId="1618"/>
    <cellStyle name="40% - Акцент3 119 2" xfId="1619"/>
    <cellStyle name="40% - Акцент3 12" xfId="1620"/>
    <cellStyle name="40% - Акцент3 120" xfId="1621"/>
    <cellStyle name="40% - Акцент3 120 2" xfId="1622"/>
    <cellStyle name="40% - Акцент3 121" xfId="1623"/>
    <cellStyle name="40% - Акцент3 121 2" xfId="1624"/>
    <cellStyle name="40% - Акцент3 122" xfId="1625"/>
    <cellStyle name="40% - Акцент3 122 2" xfId="1626"/>
    <cellStyle name="40% - Акцент3 123" xfId="1627"/>
    <cellStyle name="40% - Акцент3 123 2" xfId="1628"/>
    <cellStyle name="40% - Акцент3 124" xfId="1629"/>
    <cellStyle name="40% - Акцент3 124 2" xfId="1630"/>
    <cellStyle name="40% - Акцент3 125" xfId="1631"/>
    <cellStyle name="40% - Акцент3 125 2" xfId="3902"/>
    <cellStyle name="40% - Акцент3 126" xfId="1632"/>
    <cellStyle name="40% - Акцент3 126 2" xfId="3903"/>
    <cellStyle name="40% - Акцент3 127" xfId="1633"/>
    <cellStyle name="40% - Акцент3 127 2" xfId="3904"/>
    <cellStyle name="40% - Акцент3 128" xfId="3905"/>
    <cellStyle name="40% - Акцент3 13" xfId="1634"/>
    <cellStyle name="40% - Акцент3 14" xfId="1635"/>
    <cellStyle name="40% - Акцент3 15" xfId="1636"/>
    <cellStyle name="40% - Акцент3 16" xfId="1637"/>
    <cellStyle name="40% - Акцент3 17" xfId="1638"/>
    <cellStyle name="40% - Акцент3 18" xfId="1639"/>
    <cellStyle name="40% - Акцент3 19" xfId="1640"/>
    <cellStyle name="40% - Акцент3 19 2" xfId="1641"/>
    <cellStyle name="40% - Акцент3 19 3" xfId="1642"/>
    <cellStyle name="40% - Акцент3 19 4" xfId="1643"/>
    <cellStyle name="40% - Акцент3 19_ИД106142010 ДО 17.09.14" xfId="3906"/>
    <cellStyle name="40% - Акцент3 2" xfId="1644"/>
    <cellStyle name="40% - Акцент3 2 2" xfId="3907"/>
    <cellStyle name="40% - Акцент3 2 3" xfId="3908"/>
    <cellStyle name="40% - Акцент3 20" xfId="1645"/>
    <cellStyle name="40% - Акцент3 20 2" xfId="1646"/>
    <cellStyle name="40% - Акцент3 20 3" xfId="1647"/>
    <cellStyle name="40% - Акцент3 20 4" xfId="1648"/>
    <cellStyle name="40% - Акцент3 20_ИД106142010 ДО 17.09.14" xfId="3909"/>
    <cellStyle name="40% - Акцент3 21" xfId="1649"/>
    <cellStyle name="40% - Акцент3 21 2" xfId="1650"/>
    <cellStyle name="40% - Акцент3 21 3" xfId="1651"/>
    <cellStyle name="40% - Акцент3 21 4" xfId="1652"/>
    <cellStyle name="40% - Акцент3 21_ИД106142010 ДО 17.09.14" xfId="3910"/>
    <cellStyle name="40% - Акцент3 22" xfId="1653"/>
    <cellStyle name="40% - Акцент3 22 2" xfId="1654"/>
    <cellStyle name="40% - Акцент3 22 3" xfId="1655"/>
    <cellStyle name="40% - Акцент3 22 4" xfId="1656"/>
    <cellStyle name="40% - Акцент3 22_ИД106142010 ДО 17.09.14" xfId="3911"/>
    <cellStyle name="40% - Акцент3 23" xfId="1657"/>
    <cellStyle name="40% - Акцент3 23 2" xfId="1658"/>
    <cellStyle name="40% - Акцент3 23 3" xfId="1659"/>
    <cellStyle name="40% - Акцент3 23 4" xfId="1660"/>
    <cellStyle name="40% - Акцент3 23_ИД106142010 ДО 17.09.14" xfId="3912"/>
    <cellStyle name="40% - Акцент3 24" xfId="1661"/>
    <cellStyle name="40% - Акцент3 24 2" xfId="1662"/>
    <cellStyle name="40% - Акцент3 24 3" xfId="1663"/>
    <cellStyle name="40% - Акцент3 24 4" xfId="1664"/>
    <cellStyle name="40% - Акцент3 24_ИД106142010 ДО 17.09.14" xfId="3913"/>
    <cellStyle name="40% - Акцент3 25" xfId="1665"/>
    <cellStyle name="40% - Акцент3 25 2" xfId="1666"/>
    <cellStyle name="40% - Акцент3 25 3" xfId="1667"/>
    <cellStyle name="40% - Акцент3 25 4" xfId="1668"/>
    <cellStyle name="40% - Акцент3 25_ИД106142010 ДО 17.09.14" xfId="3914"/>
    <cellStyle name="40% - Акцент3 26" xfId="1669"/>
    <cellStyle name="40% - Акцент3 26 2" xfId="1670"/>
    <cellStyle name="40% - Акцент3 26 3" xfId="1671"/>
    <cellStyle name="40% - Акцент3 26 4" xfId="1672"/>
    <cellStyle name="40% - Акцент3 26_ИД106142010 ДО 17.09.14" xfId="3915"/>
    <cellStyle name="40% - Акцент3 27" xfId="1673"/>
    <cellStyle name="40% - Акцент3 27 2" xfId="1674"/>
    <cellStyle name="40% - Акцент3 27 3" xfId="1675"/>
    <cellStyle name="40% - Акцент3 27 4" xfId="1676"/>
    <cellStyle name="40% - Акцент3 27_ИД106142010 ДО 17.09.14" xfId="3916"/>
    <cellStyle name="40% - Акцент3 28" xfId="1677"/>
    <cellStyle name="40% - Акцент3 28 2" xfId="1678"/>
    <cellStyle name="40% - Акцент3 28 3" xfId="1679"/>
    <cellStyle name="40% - Акцент3 28 4" xfId="1680"/>
    <cellStyle name="40% - Акцент3 28_ИД106142010 ДО 17.09.14" xfId="3917"/>
    <cellStyle name="40% - Акцент3 29" xfId="1681"/>
    <cellStyle name="40% - Акцент3 29 2" xfId="1682"/>
    <cellStyle name="40% - Акцент3 29 3" xfId="1683"/>
    <cellStyle name="40% - Акцент3 29 4" xfId="1684"/>
    <cellStyle name="40% - Акцент3 29_ИД106142010 ДО 17.09.14" xfId="3918"/>
    <cellStyle name="40% - Акцент3 3" xfId="1685"/>
    <cellStyle name="40% - Акцент3 30" xfId="1686"/>
    <cellStyle name="40% - Акцент3 30 2" xfId="1687"/>
    <cellStyle name="40% - Акцент3 30 3" xfId="1688"/>
    <cellStyle name="40% - Акцент3 30 4" xfId="1689"/>
    <cellStyle name="40% - Акцент3 30_ИД106142010 ДО 17.09.14" xfId="3919"/>
    <cellStyle name="40% - Акцент3 31" xfId="1690"/>
    <cellStyle name="40% - Акцент3 31 2" xfId="1691"/>
    <cellStyle name="40% - Акцент3 31 3" xfId="1692"/>
    <cellStyle name="40% - Акцент3 31 4" xfId="1693"/>
    <cellStyle name="40% - Акцент3 31_ИД106142010 ДО 17.09.14" xfId="3920"/>
    <cellStyle name="40% - Акцент3 32" xfId="1694"/>
    <cellStyle name="40% - Акцент3 32 2" xfId="1695"/>
    <cellStyle name="40% - Акцент3 32 3" xfId="1696"/>
    <cellStyle name="40% - Акцент3 32 4" xfId="1697"/>
    <cellStyle name="40% - Акцент3 32_ИД106142010 ДО 17.09.14" xfId="3921"/>
    <cellStyle name="40% - Акцент3 33" xfId="1698"/>
    <cellStyle name="40% - Акцент3 33 2" xfId="1699"/>
    <cellStyle name="40% - Акцент3 33 3" xfId="1700"/>
    <cellStyle name="40% - Акцент3 33 4" xfId="1701"/>
    <cellStyle name="40% - Акцент3 33_ИД106142010 ДО 17.09.14" xfId="3922"/>
    <cellStyle name="40% - Акцент3 34" xfId="1702"/>
    <cellStyle name="40% - Акцент3 34 2" xfId="1703"/>
    <cellStyle name="40% - Акцент3 34 3" xfId="1704"/>
    <cellStyle name="40% - Акцент3 34 4" xfId="1705"/>
    <cellStyle name="40% - Акцент3 34_ИД106142010 ДО 17.09.14" xfId="3923"/>
    <cellStyle name="40% - Акцент3 35" xfId="1706"/>
    <cellStyle name="40% - Акцент3 35 2" xfId="1707"/>
    <cellStyle name="40% - Акцент3 35 3" xfId="1708"/>
    <cellStyle name="40% - Акцент3 35 4" xfId="1709"/>
    <cellStyle name="40% - Акцент3 35_ИД106142010 ДО 17.09.14" xfId="3924"/>
    <cellStyle name="40% - Акцент3 36" xfId="1710"/>
    <cellStyle name="40% - Акцент3 36 2" xfId="1711"/>
    <cellStyle name="40% - Акцент3 36 3" xfId="1712"/>
    <cellStyle name="40% - Акцент3 36 4" xfId="1713"/>
    <cellStyle name="40% - Акцент3 36_ИД106142010 ДО 17.09.14" xfId="3925"/>
    <cellStyle name="40% - Акцент3 37" xfId="1714"/>
    <cellStyle name="40% - Акцент3 37 2" xfId="1715"/>
    <cellStyle name="40% - Акцент3 37 3" xfId="1716"/>
    <cellStyle name="40% - Акцент3 37 4" xfId="1717"/>
    <cellStyle name="40% - Акцент3 37_ИД106142010 ДО 17.09.14" xfId="3926"/>
    <cellStyle name="40% - Акцент3 38" xfId="1718"/>
    <cellStyle name="40% - Акцент3 38 2" xfId="1719"/>
    <cellStyle name="40% - Акцент3 38 3" xfId="1720"/>
    <cellStyle name="40% - Акцент3 38 4" xfId="1721"/>
    <cellStyle name="40% - Акцент3 38_ИД106142010 ДО 17.09.14" xfId="3927"/>
    <cellStyle name="40% - Акцент3 39" xfId="1722"/>
    <cellStyle name="40% - Акцент3 39 2" xfId="1723"/>
    <cellStyle name="40% - Акцент3 39 3" xfId="1724"/>
    <cellStyle name="40% - Акцент3 39 4" xfId="1725"/>
    <cellStyle name="40% - Акцент3 39_ИД106142010 ДО 17.09.14" xfId="3928"/>
    <cellStyle name="40% - Акцент3 4" xfId="1726"/>
    <cellStyle name="40% - Акцент3 40" xfId="1727"/>
    <cellStyle name="40% - Акцент3 40 2" xfId="1728"/>
    <cellStyle name="40% - Акцент3 40 3" xfId="1729"/>
    <cellStyle name="40% - Акцент3 40 4" xfId="1730"/>
    <cellStyle name="40% - Акцент3 40_ИД106142010 ДО 17.09.14" xfId="3929"/>
    <cellStyle name="40% - Акцент3 41" xfId="1731"/>
    <cellStyle name="40% - Акцент3 41 2" xfId="1732"/>
    <cellStyle name="40% - Акцент3 41 3" xfId="1733"/>
    <cellStyle name="40% - Акцент3 41 4" xfId="1734"/>
    <cellStyle name="40% - Акцент3 41_ИД106142010 ДО 17.09.14" xfId="3930"/>
    <cellStyle name="40% - Акцент3 42" xfId="1735"/>
    <cellStyle name="40% - Акцент3 42 2" xfId="1736"/>
    <cellStyle name="40% - Акцент3 42 3" xfId="1737"/>
    <cellStyle name="40% - Акцент3 42 4" xfId="1738"/>
    <cellStyle name="40% - Акцент3 42_ИД106142010 ДО 17.09.14" xfId="3931"/>
    <cellStyle name="40% - Акцент3 43" xfId="1739"/>
    <cellStyle name="40% - Акцент3 43 2" xfId="1740"/>
    <cellStyle name="40% - Акцент3 43 3" xfId="1741"/>
    <cellStyle name="40% - Акцент3 43 4" xfId="1742"/>
    <cellStyle name="40% - Акцент3 43_ИД106142010 ДО 17.09.14" xfId="3932"/>
    <cellStyle name="40% - Акцент3 44" xfId="1743"/>
    <cellStyle name="40% - Акцент3 44 2" xfId="1744"/>
    <cellStyle name="40% - Акцент3 44 3" xfId="1745"/>
    <cellStyle name="40% - Акцент3 44 4" xfId="1746"/>
    <cellStyle name="40% - Акцент3 44_ИД106142010 ДО 17.09.14" xfId="3933"/>
    <cellStyle name="40% - Акцент3 45" xfId="1747"/>
    <cellStyle name="40% - Акцент3 45 2" xfId="1748"/>
    <cellStyle name="40% - Акцент3 45 3" xfId="1749"/>
    <cellStyle name="40% - Акцент3 45 4" xfId="1750"/>
    <cellStyle name="40% - Акцент3 45_ИД106142010 ДО 17.09.14" xfId="3934"/>
    <cellStyle name="40% - Акцент3 46" xfId="1751"/>
    <cellStyle name="40% - Акцент3 46 2" xfId="1752"/>
    <cellStyle name="40% - Акцент3 46 3" xfId="1753"/>
    <cellStyle name="40% - Акцент3 46 4" xfId="1754"/>
    <cellStyle name="40% - Акцент3 46_ИД106142010 ДО 17.09.14" xfId="3935"/>
    <cellStyle name="40% - Акцент3 47" xfId="1755"/>
    <cellStyle name="40% - Акцент3 47 2" xfId="1756"/>
    <cellStyle name="40% - Акцент3 47 3" xfId="1757"/>
    <cellStyle name="40% - Акцент3 47 4" xfId="1758"/>
    <cellStyle name="40% - Акцент3 47_ИД106142010 ДО 17.09.14" xfId="3936"/>
    <cellStyle name="40% - Акцент3 48" xfId="1759"/>
    <cellStyle name="40% - Акцент3 48 2" xfId="1760"/>
    <cellStyle name="40% - Акцент3 48 3" xfId="1761"/>
    <cellStyle name="40% - Акцент3 48 4" xfId="1762"/>
    <cellStyle name="40% - Акцент3 48_ИД106142010 ДО 17.09.14" xfId="3937"/>
    <cellStyle name="40% - Акцент3 49" xfId="1763"/>
    <cellStyle name="40% - Акцент3 49 2" xfId="1764"/>
    <cellStyle name="40% - Акцент3 49 3" xfId="1765"/>
    <cellStyle name="40% - Акцент3 49 4" xfId="1766"/>
    <cellStyle name="40% - Акцент3 49_ИД106142010 ДО 17.09.14" xfId="3938"/>
    <cellStyle name="40% - Акцент3 5" xfId="1767"/>
    <cellStyle name="40% - Акцент3 50" xfId="1768"/>
    <cellStyle name="40% - Акцент3 50 2" xfId="1769"/>
    <cellStyle name="40% - Акцент3 50 3" xfId="1770"/>
    <cellStyle name="40% - Акцент3 50 4" xfId="1771"/>
    <cellStyle name="40% - Акцент3 50_ИД106142010 ДО 17.09.14" xfId="3939"/>
    <cellStyle name="40% - Акцент3 51" xfId="1772"/>
    <cellStyle name="40% - Акцент3 51 2" xfId="1773"/>
    <cellStyle name="40% - Акцент3 51 3" xfId="1774"/>
    <cellStyle name="40% - Акцент3 51 4" xfId="1775"/>
    <cellStyle name="40% - Акцент3 51_ИД106142010 ДО 17.09.14" xfId="3940"/>
    <cellStyle name="40% - Акцент3 52" xfId="1776"/>
    <cellStyle name="40% - Акцент3 52 2" xfId="1777"/>
    <cellStyle name="40% - Акцент3 52 3" xfId="1778"/>
    <cellStyle name="40% - Акцент3 52 4" xfId="1779"/>
    <cellStyle name="40% - Акцент3 52_ИД106142010 ДО 17.09.14" xfId="3941"/>
    <cellStyle name="40% - Акцент3 53" xfId="1780"/>
    <cellStyle name="40% - Акцент3 53 2" xfId="1781"/>
    <cellStyle name="40% - Акцент3 53 3" xfId="1782"/>
    <cellStyle name="40% - Акцент3 53 4" xfId="1783"/>
    <cellStyle name="40% - Акцент3 53_ИД106142010 ДО 17.09.14" xfId="3942"/>
    <cellStyle name="40% - Акцент3 54" xfId="1784"/>
    <cellStyle name="40% - Акцент3 54 2" xfId="1785"/>
    <cellStyle name="40% - Акцент3 54 3" xfId="1786"/>
    <cellStyle name="40% - Акцент3 54 4" xfId="1787"/>
    <cellStyle name="40% - Акцент3 54_ИД106142010 ДО 17.09.14" xfId="3943"/>
    <cellStyle name="40% - Акцент3 55" xfId="1788"/>
    <cellStyle name="40% - Акцент3 55 2" xfId="1789"/>
    <cellStyle name="40% - Акцент3 55 3" xfId="1790"/>
    <cellStyle name="40% - Акцент3 55 4" xfId="1791"/>
    <cellStyle name="40% - Акцент3 55_ИД106142010 ДО 17.09.14" xfId="3944"/>
    <cellStyle name="40% - Акцент3 56" xfId="1792"/>
    <cellStyle name="40% - Акцент3 56 2" xfId="1793"/>
    <cellStyle name="40% - Акцент3 56 3" xfId="1794"/>
    <cellStyle name="40% - Акцент3 56 4" xfId="1795"/>
    <cellStyle name="40% - Акцент3 56_ИД106142010 ДО 17.09.14" xfId="3945"/>
    <cellStyle name="40% - Акцент3 57" xfId="1796"/>
    <cellStyle name="40% - Акцент3 57 2" xfId="1797"/>
    <cellStyle name="40% - Акцент3 57 3" xfId="1798"/>
    <cellStyle name="40% - Акцент3 57 4" xfId="1799"/>
    <cellStyle name="40% - Акцент3 57_ИД106142010 ДО 17.09.14" xfId="3946"/>
    <cellStyle name="40% - Акцент3 58" xfId="1800"/>
    <cellStyle name="40% - Акцент3 58 2" xfId="1801"/>
    <cellStyle name="40% - Акцент3 58 3" xfId="1802"/>
    <cellStyle name="40% - Акцент3 58 4" xfId="1803"/>
    <cellStyle name="40% - Акцент3 58_ИД106142010 ДО 17.09.14" xfId="3947"/>
    <cellStyle name="40% - Акцент3 59" xfId="1804"/>
    <cellStyle name="40% - Акцент3 59 2" xfId="1805"/>
    <cellStyle name="40% - Акцент3 59 3" xfId="1806"/>
    <cellStyle name="40% - Акцент3 59 4" xfId="1807"/>
    <cellStyle name="40% - Акцент3 59_ИД106142010 ДО 17.09.14" xfId="3948"/>
    <cellStyle name="40% - Акцент3 6" xfId="1808"/>
    <cellStyle name="40% - Акцент3 60" xfId="1809"/>
    <cellStyle name="40% - Акцент3 60 2" xfId="1810"/>
    <cellStyle name="40% - Акцент3 60 3" xfId="1811"/>
    <cellStyle name="40% - Акцент3 60 4" xfId="1812"/>
    <cellStyle name="40% - Акцент3 60_ИД106142010 ДО 17.09.14" xfId="3949"/>
    <cellStyle name="40% - Акцент3 61" xfId="1813"/>
    <cellStyle name="40% - Акцент3 61 2" xfId="1814"/>
    <cellStyle name="40% - Акцент3 61 3" xfId="1815"/>
    <cellStyle name="40% - Акцент3 61 4" xfId="1816"/>
    <cellStyle name="40% - Акцент3 61_ИД106142010 ДО 17.09.14" xfId="3950"/>
    <cellStyle name="40% - Акцент3 62" xfId="1817"/>
    <cellStyle name="40% - Акцент3 62 2" xfId="1818"/>
    <cellStyle name="40% - Акцент3 62 3" xfId="1819"/>
    <cellStyle name="40% - Акцент3 62 4" xfId="1820"/>
    <cellStyle name="40% - Акцент3 62_ИД106142010 ДО 17.09.14" xfId="3951"/>
    <cellStyle name="40% - Акцент3 63" xfId="1821"/>
    <cellStyle name="40% - Акцент3 63 2" xfId="1822"/>
    <cellStyle name="40% - Акцент3 63 3" xfId="1823"/>
    <cellStyle name="40% - Акцент3 63 4" xfId="1824"/>
    <cellStyle name="40% - Акцент3 63_ИД106142010 ДО 17.09.14" xfId="3952"/>
    <cellStyle name="40% - Акцент3 64" xfId="1825"/>
    <cellStyle name="40% - Акцент3 64 2" xfId="1826"/>
    <cellStyle name="40% - Акцент3 64 3" xfId="1827"/>
    <cellStyle name="40% - Акцент3 64 4" xfId="1828"/>
    <cellStyle name="40% - Акцент3 64_ИД106142010 ДО 17.09.14" xfId="3953"/>
    <cellStyle name="40% - Акцент3 65" xfId="1829"/>
    <cellStyle name="40% - Акцент3 65 2" xfId="1830"/>
    <cellStyle name="40% - Акцент3 65 3" xfId="1831"/>
    <cellStyle name="40% - Акцент3 65 4" xfId="1832"/>
    <cellStyle name="40% - Акцент3 65_ИД106142010 ДО 17.09.14" xfId="3954"/>
    <cellStyle name="40% - Акцент3 66" xfId="1833"/>
    <cellStyle name="40% - Акцент3 66 2" xfId="1834"/>
    <cellStyle name="40% - Акцент3 66 3" xfId="1835"/>
    <cellStyle name="40% - Акцент3 66 4" xfId="1836"/>
    <cellStyle name="40% - Акцент3 67" xfId="1837"/>
    <cellStyle name="40% - Акцент3 67 2" xfId="1838"/>
    <cellStyle name="40% - Акцент3 67 3" xfId="1839"/>
    <cellStyle name="40% - Акцент3 67 4" xfId="1840"/>
    <cellStyle name="40% - Акцент3 68" xfId="1841"/>
    <cellStyle name="40% - Акцент3 68 2" xfId="1842"/>
    <cellStyle name="40% - Акцент3 68 3" xfId="1843"/>
    <cellStyle name="40% - Акцент3 68 4" xfId="1844"/>
    <cellStyle name="40% - Акцент3 69" xfId="1845"/>
    <cellStyle name="40% - Акцент3 69 2" xfId="1846"/>
    <cellStyle name="40% - Акцент3 69 3" xfId="1847"/>
    <cellStyle name="40% - Акцент3 69 4" xfId="1848"/>
    <cellStyle name="40% - Акцент3 7" xfId="1849"/>
    <cellStyle name="40% - Акцент3 70" xfId="1850"/>
    <cellStyle name="40% - Акцент3 70 2" xfId="1851"/>
    <cellStyle name="40% - Акцент3 70 3" xfId="1852"/>
    <cellStyle name="40% - Акцент3 70 4" xfId="1853"/>
    <cellStyle name="40% - Акцент3 71" xfId="1854"/>
    <cellStyle name="40% - Акцент3 71 2" xfId="1855"/>
    <cellStyle name="40% - Акцент3 71 3" xfId="1856"/>
    <cellStyle name="40% - Акцент3 71 4" xfId="1857"/>
    <cellStyle name="40% - Акцент3 72" xfId="1858"/>
    <cellStyle name="40% - Акцент3 72 2" xfId="1859"/>
    <cellStyle name="40% - Акцент3 72 3" xfId="1860"/>
    <cellStyle name="40% - Акцент3 72 4" xfId="1861"/>
    <cellStyle name="40% - Акцент3 73" xfId="1862"/>
    <cellStyle name="40% - Акцент3 73 2" xfId="1863"/>
    <cellStyle name="40% - Акцент3 73 3" xfId="1864"/>
    <cellStyle name="40% - Акцент3 73 4" xfId="1865"/>
    <cellStyle name="40% - Акцент3 74" xfId="1866"/>
    <cellStyle name="40% - Акцент3 74 2" xfId="1867"/>
    <cellStyle name="40% - Акцент3 74 3" xfId="1868"/>
    <cellStyle name="40% - Акцент3 74 4" xfId="1869"/>
    <cellStyle name="40% - Акцент3 75" xfId="1870"/>
    <cellStyle name="40% - Акцент3 75 2" xfId="1871"/>
    <cellStyle name="40% - Акцент3 75 3" xfId="1872"/>
    <cellStyle name="40% - Акцент3 75 4" xfId="1873"/>
    <cellStyle name="40% - Акцент3 76" xfId="1874"/>
    <cellStyle name="40% - Акцент3 76 2" xfId="1875"/>
    <cellStyle name="40% - Акцент3 76 3" xfId="1876"/>
    <cellStyle name="40% - Акцент3 76 4" xfId="1877"/>
    <cellStyle name="40% - Акцент3 77" xfId="1878"/>
    <cellStyle name="40% - Акцент3 77 2" xfId="1879"/>
    <cellStyle name="40% - Акцент3 77 3" xfId="1880"/>
    <cellStyle name="40% - Акцент3 77 4" xfId="1881"/>
    <cellStyle name="40% - Акцент3 78" xfId="1882"/>
    <cellStyle name="40% - Акцент3 78 2" xfId="1883"/>
    <cellStyle name="40% - Акцент3 78 3" xfId="1884"/>
    <cellStyle name="40% - Акцент3 78 4" xfId="1885"/>
    <cellStyle name="40% - Акцент3 79" xfId="1886"/>
    <cellStyle name="40% - Акцент3 79 2" xfId="1887"/>
    <cellStyle name="40% - Акцент3 79 3" xfId="1888"/>
    <cellStyle name="40% - Акцент3 79 4" xfId="1889"/>
    <cellStyle name="40% - Акцент3 8" xfId="1890"/>
    <cellStyle name="40% - Акцент3 80" xfId="1891"/>
    <cellStyle name="40% - Акцент3 80 2" xfId="1892"/>
    <cellStyle name="40% - Акцент3 80 3" xfId="1893"/>
    <cellStyle name="40% - Акцент3 80 4" xfId="1894"/>
    <cellStyle name="40% - Акцент3 81" xfId="1895"/>
    <cellStyle name="40% - Акцент3 81 2" xfId="1896"/>
    <cellStyle name="40% - Акцент3 81 3" xfId="1897"/>
    <cellStyle name="40% - Акцент3 81 4" xfId="1898"/>
    <cellStyle name="40% - Акцент3 82" xfId="1899"/>
    <cellStyle name="40% - Акцент3 82 2" xfId="1900"/>
    <cellStyle name="40% - Акцент3 82 3" xfId="1901"/>
    <cellStyle name="40% - Акцент3 82 4" xfId="1902"/>
    <cellStyle name="40% - Акцент3 83" xfId="1903"/>
    <cellStyle name="40% - Акцент3 83 2" xfId="1904"/>
    <cellStyle name="40% - Акцент3 83 3" xfId="1905"/>
    <cellStyle name="40% - Акцент3 83 4" xfId="1906"/>
    <cellStyle name="40% - Акцент3 84" xfId="1907"/>
    <cellStyle name="40% - Акцент3 84 2" xfId="1908"/>
    <cellStyle name="40% - Акцент3 84 3" xfId="1909"/>
    <cellStyle name="40% - Акцент3 84 4" xfId="1910"/>
    <cellStyle name="40% - Акцент3 85" xfId="1911"/>
    <cellStyle name="40% - Акцент3 85 2" xfId="1912"/>
    <cellStyle name="40% - Акцент3 85 3" xfId="1913"/>
    <cellStyle name="40% - Акцент3 85 4" xfId="1914"/>
    <cellStyle name="40% - Акцент3 86" xfId="1915"/>
    <cellStyle name="40% - Акцент3 86 2" xfId="1916"/>
    <cellStyle name="40% - Акцент3 86 3" xfId="1917"/>
    <cellStyle name="40% - Акцент3 86 4" xfId="1918"/>
    <cellStyle name="40% - Акцент3 87" xfId="1919"/>
    <cellStyle name="40% - Акцент3 87 2" xfId="1920"/>
    <cellStyle name="40% - Акцент3 87 3" xfId="1921"/>
    <cellStyle name="40% - Акцент3 87 4" xfId="1922"/>
    <cellStyle name="40% - Акцент3 88" xfId="1923"/>
    <cellStyle name="40% - Акцент3 88 2" xfId="1924"/>
    <cellStyle name="40% - Акцент3 88 3" xfId="1925"/>
    <cellStyle name="40% - Акцент3 88 4" xfId="1926"/>
    <cellStyle name="40% - Акцент3 89" xfId="1927"/>
    <cellStyle name="40% - Акцент3 89 2" xfId="1928"/>
    <cellStyle name="40% - Акцент3 89 3" xfId="1929"/>
    <cellStyle name="40% - Акцент3 89 4" xfId="1930"/>
    <cellStyle name="40% - Акцент3 9" xfId="1931"/>
    <cellStyle name="40% - Акцент3 90" xfId="1932"/>
    <cellStyle name="40% - Акцент3 90 2" xfId="1933"/>
    <cellStyle name="40% - Акцент3 90 3" xfId="1934"/>
    <cellStyle name="40% - Акцент3 90 4" xfId="1935"/>
    <cellStyle name="40% - Акцент3 91" xfId="1936"/>
    <cellStyle name="40% - Акцент3 91 2" xfId="1937"/>
    <cellStyle name="40% - Акцент3 91 3" xfId="1938"/>
    <cellStyle name="40% - Акцент3 91 4" xfId="1939"/>
    <cellStyle name="40% - Акцент3 92" xfId="1940"/>
    <cellStyle name="40% - Акцент3 92 2" xfId="1941"/>
    <cellStyle name="40% - Акцент3 92 3" xfId="1942"/>
    <cellStyle name="40% - Акцент3 92 4" xfId="1943"/>
    <cellStyle name="40% - Акцент3 93" xfId="1944"/>
    <cellStyle name="40% - Акцент3 93 2" xfId="1945"/>
    <cellStyle name="40% - Акцент3 93 3" xfId="1946"/>
    <cellStyle name="40% - Акцент3 93 4" xfId="1947"/>
    <cellStyle name="40% - Акцент3 94" xfId="1948"/>
    <cellStyle name="40% - Акцент3 94 2" xfId="1949"/>
    <cellStyle name="40% - Акцент3 94 3" xfId="1950"/>
    <cellStyle name="40% - Акцент3 94 4" xfId="1951"/>
    <cellStyle name="40% - Акцент3 95" xfId="1952"/>
    <cellStyle name="40% - Акцент3 95 2" xfId="1953"/>
    <cellStyle name="40% - Акцент3 96" xfId="1954"/>
    <cellStyle name="40% - Акцент3 96 2" xfId="1955"/>
    <cellStyle name="40% - Акцент3 97" xfId="1956"/>
    <cellStyle name="40% - Акцент3 97 2" xfId="1957"/>
    <cellStyle name="40% - Акцент3 98" xfId="1958"/>
    <cellStyle name="40% - Акцент3 98 2" xfId="1959"/>
    <cellStyle name="40% - Акцент3 99" xfId="1960"/>
    <cellStyle name="40% - Акцент3 99 2" xfId="1961"/>
    <cellStyle name="40% - Акцент4 10" xfId="1962"/>
    <cellStyle name="40% - Акцент4 11" xfId="3955"/>
    <cellStyle name="40% - Акцент4 2" xfId="1963"/>
    <cellStyle name="40% - Акцент4 2 2" xfId="1964"/>
    <cellStyle name="40% - Акцент4 2_ИД106140750" xfId="3956"/>
    <cellStyle name="40% - Акцент4 3" xfId="1965"/>
    <cellStyle name="40% - Акцент4 4" xfId="1966"/>
    <cellStyle name="40% - Акцент4 5" xfId="1967"/>
    <cellStyle name="40% - Акцент4 6" xfId="1968"/>
    <cellStyle name="40% - Акцент4 7" xfId="1969"/>
    <cellStyle name="40% - Акцент4 8" xfId="1970"/>
    <cellStyle name="40% - Акцент4 9" xfId="1971"/>
    <cellStyle name="40% - Акцент5 10" xfId="1972"/>
    <cellStyle name="40% - Акцент5 11" xfId="3957"/>
    <cellStyle name="40% - Акцент5 2" xfId="1973"/>
    <cellStyle name="40% - Акцент5 2 2" xfId="1974"/>
    <cellStyle name="40% - Акцент5 2_ИД106140750" xfId="3958"/>
    <cellStyle name="40% - Акцент5 3" xfId="1975"/>
    <cellStyle name="40% - Акцент5 4" xfId="1976"/>
    <cellStyle name="40% - Акцент5 5" xfId="1977"/>
    <cellStyle name="40% - Акцент5 6" xfId="1978"/>
    <cellStyle name="40% - Акцент5 7" xfId="1979"/>
    <cellStyle name="40% - Акцент5 8" xfId="1980"/>
    <cellStyle name="40% - Акцент5 9" xfId="1981"/>
    <cellStyle name="40% - Акцент6 10" xfId="1982"/>
    <cellStyle name="40% - Акцент6 11" xfId="3959"/>
    <cellStyle name="40% - Акцент6 2" xfId="1983"/>
    <cellStyle name="40% - Акцент6 2 2" xfId="1984"/>
    <cellStyle name="40% - Акцент6 2_ИД106140750" xfId="3960"/>
    <cellStyle name="40% - Акцент6 3" xfId="1985"/>
    <cellStyle name="40% - Акцент6 4" xfId="1986"/>
    <cellStyle name="40% - Акцент6 5" xfId="1987"/>
    <cellStyle name="40% - Акцент6 6" xfId="1988"/>
    <cellStyle name="40% - Акцент6 7" xfId="1989"/>
    <cellStyle name="40% - Акцент6 8" xfId="1990"/>
    <cellStyle name="40% - Акцент6 9" xfId="1991"/>
    <cellStyle name="60% - Accent1" xfId="3961"/>
    <cellStyle name="60% - Accent2" xfId="3962"/>
    <cellStyle name="60% - Accent3" xfId="3963"/>
    <cellStyle name="60% - Accent4" xfId="3964"/>
    <cellStyle name="60% - Accent5" xfId="3965"/>
    <cellStyle name="60% - Accent6" xfId="3966"/>
    <cellStyle name="60% - Акцент1 2" xfId="3967"/>
    <cellStyle name="60% - Акцент1 3" xfId="3968"/>
    <cellStyle name="60% - Акцент2 2" xfId="3969"/>
    <cellStyle name="60% - Акцент2 3" xfId="3970"/>
    <cellStyle name="60% - Акцент3 10" xfId="1992"/>
    <cellStyle name="60% - Акцент3 100" xfId="1993"/>
    <cellStyle name="60% - Акцент3 100 2" xfId="1994"/>
    <cellStyle name="60% - Акцент3 101" xfId="1995"/>
    <cellStyle name="60% - Акцент3 101 2" xfId="1996"/>
    <cellStyle name="60% - Акцент3 102" xfId="1997"/>
    <cellStyle name="60% - Акцент3 102 2" xfId="1998"/>
    <cellStyle name="60% - Акцент3 103" xfId="1999"/>
    <cellStyle name="60% - Акцент3 103 2" xfId="2000"/>
    <cellStyle name="60% - Акцент3 104" xfId="2001"/>
    <cellStyle name="60% - Акцент3 104 2" xfId="2002"/>
    <cellStyle name="60% - Акцент3 105" xfId="2003"/>
    <cellStyle name="60% - Акцент3 105 2" xfId="2004"/>
    <cellStyle name="60% - Акцент3 106" xfId="2005"/>
    <cellStyle name="60% - Акцент3 106 2" xfId="2006"/>
    <cellStyle name="60% - Акцент3 107" xfId="2007"/>
    <cellStyle name="60% - Акцент3 107 2" xfId="2008"/>
    <cellStyle name="60% - Акцент3 108" xfId="2009"/>
    <cellStyle name="60% - Акцент3 108 2" xfId="2010"/>
    <cellStyle name="60% - Акцент3 109" xfId="2011"/>
    <cellStyle name="60% - Акцент3 109 2" xfId="2012"/>
    <cellStyle name="60% - Акцент3 11" xfId="2013"/>
    <cellStyle name="60% - Акцент3 110" xfId="2014"/>
    <cellStyle name="60% - Акцент3 110 2" xfId="2015"/>
    <cellStyle name="60% - Акцент3 111" xfId="2016"/>
    <cellStyle name="60% - Акцент3 111 2" xfId="2017"/>
    <cellStyle name="60% - Акцент3 112" xfId="2018"/>
    <cellStyle name="60% - Акцент3 112 2" xfId="2019"/>
    <cellStyle name="60% - Акцент3 113" xfId="2020"/>
    <cellStyle name="60% - Акцент3 113 2" xfId="2021"/>
    <cellStyle name="60% - Акцент3 114" xfId="2022"/>
    <cellStyle name="60% - Акцент3 114 2" xfId="2023"/>
    <cellStyle name="60% - Акцент3 115" xfId="2024"/>
    <cellStyle name="60% - Акцент3 115 2" xfId="2025"/>
    <cellStyle name="60% - Акцент3 116" xfId="2026"/>
    <cellStyle name="60% - Акцент3 116 2" xfId="2027"/>
    <cellStyle name="60% - Акцент3 117" xfId="2028"/>
    <cellStyle name="60% - Акцент3 117 2" xfId="2029"/>
    <cellStyle name="60% - Акцент3 118" xfId="2030"/>
    <cellStyle name="60% - Акцент3 118 2" xfId="2031"/>
    <cellStyle name="60% - Акцент3 119" xfId="2032"/>
    <cellStyle name="60% - Акцент3 119 2" xfId="2033"/>
    <cellStyle name="60% - Акцент3 12" xfId="2034"/>
    <cellStyle name="60% - Акцент3 120" xfId="2035"/>
    <cellStyle name="60% - Акцент3 120 2" xfId="2036"/>
    <cellStyle name="60% - Акцент3 121" xfId="2037"/>
    <cellStyle name="60% - Акцент3 121 2" xfId="2038"/>
    <cellStyle name="60% - Акцент3 122" xfId="2039"/>
    <cellStyle name="60% - Акцент3 122 2" xfId="2040"/>
    <cellStyle name="60% - Акцент3 123" xfId="2041"/>
    <cellStyle name="60% - Акцент3 123 2" xfId="2042"/>
    <cellStyle name="60% - Акцент3 124" xfId="2043"/>
    <cellStyle name="60% - Акцент3 124 2" xfId="2044"/>
    <cellStyle name="60% - Акцент3 125" xfId="3971"/>
    <cellStyle name="60% - Акцент3 125 2" xfId="3972"/>
    <cellStyle name="60% - Акцент3 126" xfId="3973"/>
    <cellStyle name="60% - Акцент3 126 2" xfId="3974"/>
    <cellStyle name="60% - Акцент3 127" xfId="3975"/>
    <cellStyle name="60% - Акцент3 127 2" xfId="3976"/>
    <cellStyle name="60% - Акцент3 128" xfId="3977"/>
    <cellStyle name="60% - Акцент3 13" xfId="2045"/>
    <cellStyle name="60% - Акцент3 14" xfId="2046"/>
    <cellStyle name="60% - Акцент3 15" xfId="2047"/>
    <cellStyle name="60% - Акцент3 16" xfId="2048"/>
    <cellStyle name="60% - Акцент3 17" xfId="2049"/>
    <cellStyle name="60% - Акцент3 18" xfId="2050"/>
    <cellStyle name="60% - Акцент3 19" xfId="2051"/>
    <cellStyle name="60% - Акцент3 19 2" xfId="2052"/>
    <cellStyle name="60% - Акцент3 19 3" xfId="2053"/>
    <cellStyle name="60% - Акцент3 19 4" xfId="2054"/>
    <cellStyle name="60% - Акцент3 19_ИД106142010 ДО 17.09.14" xfId="3978"/>
    <cellStyle name="60% - Акцент3 2" xfId="2055"/>
    <cellStyle name="60% - Акцент3 2 2" xfId="3979"/>
    <cellStyle name="60% - Акцент3 20" xfId="2056"/>
    <cellStyle name="60% - Акцент3 20 2" xfId="2057"/>
    <cellStyle name="60% - Акцент3 20 3" xfId="2058"/>
    <cellStyle name="60% - Акцент3 20 4" xfId="2059"/>
    <cellStyle name="60% - Акцент3 20_ИД106142010 ДО 17.09.14" xfId="3980"/>
    <cellStyle name="60% - Акцент3 21" xfId="2060"/>
    <cellStyle name="60% - Акцент3 21 2" xfId="2061"/>
    <cellStyle name="60% - Акцент3 21 3" xfId="2062"/>
    <cellStyle name="60% - Акцент3 21 4" xfId="2063"/>
    <cellStyle name="60% - Акцент3 21_ИД106142010 ДО 17.09.14" xfId="3981"/>
    <cellStyle name="60% - Акцент3 22" xfId="2064"/>
    <cellStyle name="60% - Акцент3 22 2" xfId="2065"/>
    <cellStyle name="60% - Акцент3 22 3" xfId="2066"/>
    <cellStyle name="60% - Акцент3 22 4" xfId="2067"/>
    <cellStyle name="60% - Акцент3 22_ИД106142010 ДО 17.09.14" xfId="3982"/>
    <cellStyle name="60% - Акцент3 23" xfId="2068"/>
    <cellStyle name="60% - Акцент3 23 2" xfId="2069"/>
    <cellStyle name="60% - Акцент3 23 3" xfId="2070"/>
    <cellStyle name="60% - Акцент3 23 4" xfId="2071"/>
    <cellStyle name="60% - Акцент3 23_ИД106142010 ДО 17.09.14" xfId="3983"/>
    <cellStyle name="60% - Акцент3 24" xfId="2072"/>
    <cellStyle name="60% - Акцент3 24 2" xfId="2073"/>
    <cellStyle name="60% - Акцент3 24 3" xfId="2074"/>
    <cellStyle name="60% - Акцент3 24 4" xfId="2075"/>
    <cellStyle name="60% - Акцент3 24_ИД106142010 ДО 17.09.14" xfId="3984"/>
    <cellStyle name="60% - Акцент3 25" xfId="2076"/>
    <cellStyle name="60% - Акцент3 25 2" xfId="2077"/>
    <cellStyle name="60% - Акцент3 25 3" xfId="2078"/>
    <cellStyle name="60% - Акцент3 25 4" xfId="2079"/>
    <cellStyle name="60% - Акцент3 25_ИД106142010 ДО 17.09.14" xfId="3985"/>
    <cellStyle name="60% - Акцент3 26" xfId="2080"/>
    <cellStyle name="60% - Акцент3 26 2" xfId="2081"/>
    <cellStyle name="60% - Акцент3 26 3" xfId="2082"/>
    <cellStyle name="60% - Акцент3 26 4" xfId="2083"/>
    <cellStyle name="60% - Акцент3 26_ИД106142010 ДО 17.09.14" xfId="3986"/>
    <cellStyle name="60% - Акцент3 27" xfId="2084"/>
    <cellStyle name="60% - Акцент3 27 2" xfId="2085"/>
    <cellStyle name="60% - Акцент3 27 3" xfId="2086"/>
    <cellStyle name="60% - Акцент3 27 4" xfId="2087"/>
    <cellStyle name="60% - Акцент3 27_ИД106142010 ДО 17.09.14" xfId="3987"/>
    <cellStyle name="60% - Акцент3 28" xfId="2088"/>
    <cellStyle name="60% - Акцент3 28 2" xfId="2089"/>
    <cellStyle name="60% - Акцент3 28 3" xfId="2090"/>
    <cellStyle name="60% - Акцент3 28 4" xfId="2091"/>
    <cellStyle name="60% - Акцент3 28_ИД106142010 ДО 17.09.14" xfId="3988"/>
    <cellStyle name="60% - Акцент3 29" xfId="2092"/>
    <cellStyle name="60% - Акцент3 29 2" xfId="2093"/>
    <cellStyle name="60% - Акцент3 29 3" xfId="2094"/>
    <cellStyle name="60% - Акцент3 29 4" xfId="2095"/>
    <cellStyle name="60% - Акцент3 29_ИД106142010 ДО 17.09.14" xfId="3989"/>
    <cellStyle name="60% - Акцент3 3" xfId="2096"/>
    <cellStyle name="60% - Акцент3 30" xfId="2097"/>
    <cellStyle name="60% - Акцент3 30 2" xfId="2098"/>
    <cellStyle name="60% - Акцент3 30 3" xfId="2099"/>
    <cellStyle name="60% - Акцент3 30 4" xfId="2100"/>
    <cellStyle name="60% - Акцент3 30_ИД106142010 ДО 17.09.14" xfId="3990"/>
    <cellStyle name="60% - Акцент3 31" xfId="2101"/>
    <cellStyle name="60% - Акцент3 31 2" xfId="2102"/>
    <cellStyle name="60% - Акцент3 31 3" xfId="2103"/>
    <cellStyle name="60% - Акцент3 31 4" xfId="2104"/>
    <cellStyle name="60% - Акцент3 31_ИД106142010 ДО 17.09.14" xfId="3991"/>
    <cellStyle name="60% - Акцент3 32" xfId="2105"/>
    <cellStyle name="60% - Акцент3 32 2" xfId="2106"/>
    <cellStyle name="60% - Акцент3 32 3" xfId="2107"/>
    <cellStyle name="60% - Акцент3 32 4" xfId="2108"/>
    <cellStyle name="60% - Акцент3 32_ИД106142010 ДО 17.09.14" xfId="3992"/>
    <cellStyle name="60% - Акцент3 33" xfId="2109"/>
    <cellStyle name="60% - Акцент3 33 2" xfId="2110"/>
    <cellStyle name="60% - Акцент3 33 3" xfId="2111"/>
    <cellStyle name="60% - Акцент3 33 4" xfId="2112"/>
    <cellStyle name="60% - Акцент3 33_ИД106142010 ДО 17.09.14" xfId="3993"/>
    <cellStyle name="60% - Акцент3 34" xfId="2113"/>
    <cellStyle name="60% - Акцент3 34 2" xfId="2114"/>
    <cellStyle name="60% - Акцент3 34 3" xfId="2115"/>
    <cellStyle name="60% - Акцент3 34 4" xfId="2116"/>
    <cellStyle name="60% - Акцент3 34_ИД106142010 ДО 17.09.14" xfId="3994"/>
    <cellStyle name="60% - Акцент3 35" xfId="2117"/>
    <cellStyle name="60% - Акцент3 35 2" xfId="2118"/>
    <cellStyle name="60% - Акцент3 35 3" xfId="2119"/>
    <cellStyle name="60% - Акцент3 35 4" xfId="2120"/>
    <cellStyle name="60% - Акцент3 35_ИД106142010 ДО 17.09.14" xfId="3995"/>
    <cellStyle name="60% - Акцент3 36" xfId="2121"/>
    <cellStyle name="60% - Акцент3 36 2" xfId="2122"/>
    <cellStyle name="60% - Акцент3 36 3" xfId="2123"/>
    <cellStyle name="60% - Акцент3 36 4" xfId="2124"/>
    <cellStyle name="60% - Акцент3 36_ИД106142010 ДО 17.09.14" xfId="3996"/>
    <cellStyle name="60% - Акцент3 37" xfId="2125"/>
    <cellStyle name="60% - Акцент3 37 2" xfId="2126"/>
    <cellStyle name="60% - Акцент3 37 3" xfId="2127"/>
    <cellStyle name="60% - Акцент3 37 4" xfId="2128"/>
    <cellStyle name="60% - Акцент3 37_ИД106142010 ДО 17.09.14" xfId="3997"/>
    <cellStyle name="60% - Акцент3 38" xfId="2129"/>
    <cellStyle name="60% - Акцент3 38 2" xfId="2130"/>
    <cellStyle name="60% - Акцент3 38 3" xfId="2131"/>
    <cellStyle name="60% - Акцент3 38 4" xfId="2132"/>
    <cellStyle name="60% - Акцент3 38_ИД106142010 ДО 17.09.14" xfId="3998"/>
    <cellStyle name="60% - Акцент3 39" xfId="2133"/>
    <cellStyle name="60% - Акцент3 39 2" xfId="2134"/>
    <cellStyle name="60% - Акцент3 39 3" xfId="2135"/>
    <cellStyle name="60% - Акцент3 39 4" xfId="2136"/>
    <cellStyle name="60% - Акцент3 39_ИД106142010 ДО 17.09.14" xfId="3999"/>
    <cellStyle name="60% - Акцент3 4" xfId="2137"/>
    <cellStyle name="60% - Акцент3 40" xfId="2138"/>
    <cellStyle name="60% - Акцент3 40 2" xfId="2139"/>
    <cellStyle name="60% - Акцент3 40 3" xfId="2140"/>
    <cellStyle name="60% - Акцент3 40 4" xfId="2141"/>
    <cellStyle name="60% - Акцент3 40_ИД106142010 ДО 17.09.14" xfId="4000"/>
    <cellStyle name="60% - Акцент3 41" xfId="2142"/>
    <cellStyle name="60% - Акцент3 41 2" xfId="2143"/>
    <cellStyle name="60% - Акцент3 41 3" xfId="2144"/>
    <cellStyle name="60% - Акцент3 41 4" xfId="2145"/>
    <cellStyle name="60% - Акцент3 41_ИД106142010 ДО 17.09.14" xfId="4001"/>
    <cellStyle name="60% - Акцент3 42" xfId="2146"/>
    <cellStyle name="60% - Акцент3 42 2" xfId="2147"/>
    <cellStyle name="60% - Акцент3 42 3" xfId="2148"/>
    <cellStyle name="60% - Акцент3 42 4" xfId="2149"/>
    <cellStyle name="60% - Акцент3 42_ИД106142010 ДО 17.09.14" xfId="4002"/>
    <cellStyle name="60% - Акцент3 43" xfId="2150"/>
    <cellStyle name="60% - Акцент3 43 2" xfId="2151"/>
    <cellStyle name="60% - Акцент3 43 3" xfId="2152"/>
    <cellStyle name="60% - Акцент3 43 4" xfId="2153"/>
    <cellStyle name="60% - Акцент3 43_ИД106142010 ДО 17.09.14" xfId="4003"/>
    <cellStyle name="60% - Акцент3 44" xfId="2154"/>
    <cellStyle name="60% - Акцент3 44 2" xfId="2155"/>
    <cellStyle name="60% - Акцент3 44 3" xfId="2156"/>
    <cellStyle name="60% - Акцент3 44 4" xfId="2157"/>
    <cellStyle name="60% - Акцент3 44_ИД106142010 ДО 17.09.14" xfId="4004"/>
    <cellStyle name="60% - Акцент3 45" xfId="2158"/>
    <cellStyle name="60% - Акцент3 45 2" xfId="2159"/>
    <cellStyle name="60% - Акцент3 45 3" xfId="2160"/>
    <cellStyle name="60% - Акцент3 45 4" xfId="2161"/>
    <cellStyle name="60% - Акцент3 45_ИД106142010 ДО 17.09.14" xfId="4005"/>
    <cellStyle name="60% - Акцент3 46" xfId="2162"/>
    <cellStyle name="60% - Акцент3 46 2" xfId="2163"/>
    <cellStyle name="60% - Акцент3 46 3" xfId="2164"/>
    <cellStyle name="60% - Акцент3 46 4" xfId="2165"/>
    <cellStyle name="60% - Акцент3 46_ИД106142010 ДО 17.09.14" xfId="4006"/>
    <cellStyle name="60% - Акцент3 47" xfId="2166"/>
    <cellStyle name="60% - Акцент3 47 2" xfId="2167"/>
    <cellStyle name="60% - Акцент3 47 3" xfId="2168"/>
    <cellStyle name="60% - Акцент3 47 4" xfId="2169"/>
    <cellStyle name="60% - Акцент3 47_ИД106142010 ДО 17.09.14" xfId="4007"/>
    <cellStyle name="60% - Акцент3 48" xfId="2170"/>
    <cellStyle name="60% - Акцент3 48 2" xfId="2171"/>
    <cellStyle name="60% - Акцент3 48 3" xfId="2172"/>
    <cellStyle name="60% - Акцент3 48 4" xfId="2173"/>
    <cellStyle name="60% - Акцент3 48_ИД106142010 ДО 17.09.14" xfId="4008"/>
    <cellStyle name="60% - Акцент3 49" xfId="2174"/>
    <cellStyle name="60% - Акцент3 49 2" xfId="2175"/>
    <cellStyle name="60% - Акцент3 49 3" xfId="2176"/>
    <cellStyle name="60% - Акцент3 49 4" xfId="2177"/>
    <cellStyle name="60% - Акцент3 49_ИД106142010 ДО 17.09.14" xfId="4009"/>
    <cellStyle name="60% - Акцент3 5" xfId="2178"/>
    <cellStyle name="60% - Акцент3 50" xfId="2179"/>
    <cellStyle name="60% - Акцент3 50 2" xfId="2180"/>
    <cellStyle name="60% - Акцент3 50 3" xfId="2181"/>
    <cellStyle name="60% - Акцент3 50 4" xfId="2182"/>
    <cellStyle name="60% - Акцент3 50_ИД106142010 ДО 17.09.14" xfId="4010"/>
    <cellStyle name="60% - Акцент3 51" xfId="2183"/>
    <cellStyle name="60% - Акцент3 51 2" xfId="2184"/>
    <cellStyle name="60% - Акцент3 51 3" xfId="2185"/>
    <cellStyle name="60% - Акцент3 51 4" xfId="2186"/>
    <cellStyle name="60% - Акцент3 51_ИД106142010 ДО 17.09.14" xfId="4011"/>
    <cellStyle name="60% - Акцент3 52" xfId="2187"/>
    <cellStyle name="60% - Акцент3 52 2" xfId="2188"/>
    <cellStyle name="60% - Акцент3 52 3" xfId="2189"/>
    <cellStyle name="60% - Акцент3 52 4" xfId="2190"/>
    <cellStyle name="60% - Акцент3 52_ИД106142010 ДО 17.09.14" xfId="4012"/>
    <cellStyle name="60% - Акцент3 53" xfId="2191"/>
    <cellStyle name="60% - Акцент3 53 2" xfId="2192"/>
    <cellStyle name="60% - Акцент3 53 3" xfId="2193"/>
    <cellStyle name="60% - Акцент3 53 4" xfId="2194"/>
    <cellStyle name="60% - Акцент3 53_ИД106142010 ДО 17.09.14" xfId="4013"/>
    <cellStyle name="60% - Акцент3 54" xfId="2195"/>
    <cellStyle name="60% - Акцент3 54 2" xfId="2196"/>
    <cellStyle name="60% - Акцент3 54 3" xfId="2197"/>
    <cellStyle name="60% - Акцент3 54 4" xfId="2198"/>
    <cellStyle name="60% - Акцент3 54_ИД106142010 ДО 17.09.14" xfId="4014"/>
    <cellStyle name="60% - Акцент3 55" xfId="2199"/>
    <cellStyle name="60% - Акцент3 55 2" xfId="2200"/>
    <cellStyle name="60% - Акцент3 55 3" xfId="2201"/>
    <cellStyle name="60% - Акцент3 55 4" xfId="2202"/>
    <cellStyle name="60% - Акцент3 55_ИД106142010 ДО 17.09.14" xfId="4015"/>
    <cellStyle name="60% - Акцент3 56" xfId="2203"/>
    <cellStyle name="60% - Акцент3 56 2" xfId="2204"/>
    <cellStyle name="60% - Акцент3 56 3" xfId="2205"/>
    <cellStyle name="60% - Акцент3 56 4" xfId="2206"/>
    <cellStyle name="60% - Акцент3 56_ИД106142010 ДО 17.09.14" xfId="4016"/>
    <cellStyle name="60% - Акцент3 57" xfId="2207"/>
    <cellStyle name="60% - Акцент3 57 2" xfId="2208"/>
    <cellStyle name="60% - Акцент3 57 3" xfId="2209"/>
    <cellStyle name="60% - Акцент3 57 4" xfId="2210"/>
    <cellStyle name="60% - Акцент3 57_ИД106142010 ДО 17.09.14" xfId="4017"/>
    <cellStyle name="60% - Акцент3 58" xfId="2211"/>
    <cellStyle name="60% - Акцент3 58 2" xfId="2212"/>
    <cellStyle name="60% - Акцент3 58 3" xfId="2213"/>
    <cellStyle name="60% - Акцент3 58 4" xfId="2214"/>
    <cellStyle name="60% - Акцент3 58_ИД106142010 ДО 17.09.14" xfId="4018"/>
    <cellStyle name="60% - Акцент3 59" xfId="2215"/>
    <cellStyle name="60% - Акцент3 59 2" xfId="2216"/>
    <cellStyle name="60% - Акцент3 59 3" xfId="2217"/>
    <cellStyle name="60% - Акцент3 59 4" xfId="2218"/>
    <cellStyle name="60% - Акцент3 59_ИД106142010 ДО 17.09.14" xfId="4019"/>
    <cellStyle name="60% - Акцент3 6" xfId="2219"/>
    <cellStyle name="60% - Акцент3 60" xfId="2220"/>
    <cellStyle name="60% - Акцент3 60 2" xfId="2221"/>
    <cellStyle name="60% - Акцент3 60 3" xfId="2222"/>
    <cellStyle name="60% - Акцент3 60 4" xfId="2223"/>
    <cellStyle name="60% - Акцент3 60_ИД106142010 ДО 17.09.14" xfId="4020"/>
    <cellStyle name="60% - Акцент3 61" xfId="2224"/>
    <cellStyle name="60% - Акцент3 61 2" xfId="2225"/>
    <cellStyle name="60% - Акцент3 61 3" xfId="2226"/>
    <cellStyle name="60% - Акцент3 61 4" xfId="2227"/>
    <cellStyle name="60% - Акцент3 61_ИД106142010 ДО 17.09.14" xfId="4021"/>
    <cellStyle name="60% - Акцент3 62" xfId="2228"/>
    <cellStyle name="60% - Акцент3 62 2" xfId="2229"/>
    <cellStyle name="60% - Акцент3 62 3" xfId="2230"/>
    <cellStyle name="60% - Акцент3 62 4" xfId="2231"/>
    <cellStyle name="60% - Акцент3 62_ИД106142010 ДО 17.09.14" xfId="4022"/>
    <cellStyle name="60% - Акцент3 63" xfId="2232"/>
    <cellStyle name="60% - Акцент3 63 2" xfId="2233"/>
    <cellStyle name="60% - Акцент3 63 3" xfId="2234"/>
    <cellStyle name="60% - Акцент3 63 4" xfId="2235"/>
    <cellStyle name="60% - Акцент3 63_ИД106142010 ДО 17.09.14" xfId="4023"/>
    <cellStyle name="60% - Акцент3 64" xfId="2236"/>
    <cellStyle name="60% - Акцент3 64 2" xfId="2237"/>
    <cellStyle name="60% - Акцент3 64 3" xfId="2238"/>
    <cellStyle name="60% - Акцент3 64 4" xfId="2239"/>
    <cellStyle name="60% - Акцент3 64_ИД106142010 ДО 17.09.14" xfId="4024"/>
    <cellStyle name="60% - Акцент3 65" xfId="2240"/>
    <cellStyle name="60% - Акцент3 65 2" xfId="2241"/>
    <cellStyle name="60% - Акцент3 65 3" xfId="2242"/>
    <cellStyle name="60% - Акцент3 65 4" xfId="2243"/>
    <cellStyle name="60% - Акцент3 65_ИД106142010 ДО 17.09.14" xfId="4025"/>
    <cellStyle name="60% - Акцент3 66" xfId="2244"/>
    <cellStyle name="60% - Акцент3 66 2" xfId="2245"/>
    <cellStyle name="60% - Акцент3 66 3" xfId="2246"/>
    <cellStyle name="60% - Акцент3 66 4" xfId="2247"/>
    <cellStyle name="60% - Акцент3 67" xfId="2248"/>
    <cellStyle name="60% - Акцент3 67 2" xfId="2249"/>
    <cellStyle name="60% - Акцент3 67 3" xfId="2250"/>
    <cellStyle name="60% - Акцент3 67 4" xfId="2251"/>
    <cellStyle name="60% - Акцент3 68" xfId="2252"/>
    <cellStyle name="60% - Акцент3 68 2" xfId="2253"/>
    <cellStyle name="60% - Акцент3 68 3" xfId="2254"/>
    <cellStyle name="60% - Акцент3 68 4" xfId="2255"/>
    <cellStyle name="60% - Акцент3 69" xfId="2256"/>
    <cellStyle name="60% - Акцент3 69 2" xfId="2257"/>
    <cellStyle name="60% - Акцент3 69 3" xfId="2258"/>
    <cellStyle name="60% - Акцент3 69 4" xfId="2259"/>
    <cellStyle name="60% - Акцент3 7" xfId="2260"/>
    <cellStyle name="60% - Акцент3 70" xfId="2261"/>
    <cellStyle name="60% - Акцент3 70 2" xfId="2262"/>
    <cellStyle name="60% - Акцент3 70 3" xfId="2263"/>
    <cellStyle name="60% - Акцент3 70 4" xfId="2264"/>
    <cellStyle name="60% - Акцент3 71" xfId="2265"/>
    <cellStyle name="60% - Акцент3 71 2" xfId="2266"/>
    <cellStyle name="60% - Акцент3 71 3" xfId="2267"/>
    <cellStyle name="60% - Акцент3 71 4" xfId="2268"/>
    <cellStyle name="60% - Акцент3 72" xfId="2269"/>
    <cellStyle name="60% - Акцент3 72 2" xfId="2270"/>
    <cellStyle name="60% - Акцент3 72 3" xfId="2271"/>
    <cellStyle name="60% - Акцент3 72 4" xfId="2272"/>
    <cellStyle name="60% - Акцент3 73" xfId="2273"/>
    <cellStyle name="60% - Акцент3 73 2" xfId="2274"/>
    <cellStyle name="60% - Акцент3 73 3" xfId="2275"/>
    <cellStyle name="60% - Акцент3 73 4" xfId="2276"/>
    <cellStyle name="60% - Акцент3 74" xfId="2277"/>
    <cellStyle name="60% - Акцент3 74 2" xfId="2278"/>
    <cellStyle name="60% - Акцент3 74 3" xfId="2279"/>
    <cellStyle name="60% - Акцент3 74 4" xfId="2280"/>
    <cellStyle name="60% - Акцент3 75" xfId="2281"/>
    <cellStyle name="60% - Акцент3 75 2" xfId="2282"/>
    <cellStyle name="60% - Акцент3 75 3" xfId="2283"/>
    <cellStyle name="60% - Акцент3 75 4" xfId="2284"/>
    <cellStyle name="60% - Акцент3 76" xfId="2285"/>
    <cellStyle name="60% - Акцент3 76 2" xfId="2286"/>
    <cellStyle name="60% - Акцент3 76 3" xfId="2287"/>
    <cellStyle name="60% - Акцент3 76 4" xfId="2288"/>
    <cellStyle name="60% - Акцент3 77" xfId="2289"/>
    <cellStyle name="60% - Акцент3 77 2" xfId="2290"/>
    <cellStyle name="60% - Акцент3 77 3" xfId="2291"/>
    <cellStyle name="60% - Акцент3 77 4" xfId="2292"/>
    <cellStyle name="60% - Акцент3 78" xfId="2293"/>
    <cellStyle name="60% - Акцент3 78 2" xfId="2294"/>
    <cellStyle name="60% - Акцент3 78 3" xfId="2295"/>
    <cellStyle name="60% - Акцент3 78 4" xfId="2296"/>
    <cellStyle name="60% - Акцент3 79" xfId="2297"/>
    <cellStyle name="60% - Акцент3 79 2" xfId="2298"/>
    <cellStyle name="60% - Акцент3 79 3" xfId="2299"/>
    <cellStyle name="60% - Акцент3 79 4" xfId="2300"/>
    <cellStyle name="60% - Акцент3 8" xfId="2301"/>
    <cellStyle name="60% - Акцент3 80" xfId="2302"/>
    <cellStyle name="60% - Акцент3 80 2" xfId="2303"/>
    <cellStyle name="60% - Акцент3 80 3" xfId="2304"/>
    <cellStyle name="60% - Акцент3 80 4" xfId="2305"/>
    <cellStyle name="60% - Акцент3 81" xfId="2306"/>
    <cellStyle name="60% - Акцент3 81 2" xfId="2307"/>
    <cellStyle name="60% - Акцент3 81 3" xfId="2308"/>
    <cellStyle name="60% - Акцент3 81 4" xfId="2309"/>
    <cellStyle name="60% - Акцент3 82" xfId="2310"/>
    <cellStyle name="60% - Акцент3 82 2" xfId="2311"/>
    <cellStyle name="60% - Акцент3 82 3" xfId="2312"/>
    <cellStyle name="60% - Акцент3 82 4" xfId="2313"/>
    <cellStyle name="60% - Акцент3 83" xfId="2314"/>
    <cellStyle name="60% - Акцент3 83 2" xfId="2315"/>
    <cellStyle name="60% - Акцент3 83 3" xfId="2316"/>
    <cellStyle name="60% - Акцент3 83 4" xfId="2317"/>
    <cellStyle name="60% - Акцент3 84" xfId="2318"/>
    <cellStyle name="60% - Акцент3 84 2" xfId="2319"/>
    <cellStyle name="60% - Акцент3 84 3" xfId="2320"/>
    <cellStyle name="60% - Акцент3 84 4" xfId="2321"/>
    <cellStyle name="60% - Акцент3 85" xfId="2322"/>
    <cellStyle name="60% - Акцент3 85 2" xfId="2323"/>
    <cellStyle name="60% - Акцент3 85 3" xfId="2324"/>
    <cellStyle name="60% - Акцент3 85 4" xfId="2325"/>
    <cellStyle name="60% - Акцент3 86" xfId="2326"/>
    <cellStyle name="60% - Акцент3 86 2" xfId="2327"/>
    <cellStyle name="60% - Акцент3 86 3" xfId="2328"/>
    <cellStyle name="60% - Акцент3 86 4" xfId="2329"/>
    <cellStyle name="60% - Акцент3 87" xfId="2330"/>
    <cellStyle name="60% - Акцент3 87 2" xfId="2331"/>
    <cellStyle name="60% - Акцент3 87 3" xfId="2332"/>
    <cellStyle name="60% - Акцент3 87 4" xfId="2333"/>
    <cellStyle name="60% - Акцент3 88" xfId="2334"/>
    <cellStyle name="60% - Акцент3 88 2" xfId="2335"/>
    <cellStyle name="60% - Акцент3 88 3" xfId="2336"/>
    <cellStyle name="60% - Акцент3 88 4" xfId="2337"/>
    <cellStyle name="60% - Акцент3 89" xfId="2338"/>
    <cellStyle name="60% - Акцент3 89 2" xfId="2339"/>
    <cellStyle name="60% - Акцент3 89 3" xfId="2340"/>
    <cellStyle name="60% - Акцент3 89 4" xfId="2341"/>
    <cellStyle name="60% - Акцент3 9" xfId="2342"/>
    <cellStyle name="60% - Акцент3 90" xfId="2343"/>
    <cellStyle name="60% - Акцент3 90 2" xfId="2344"/>
    <cellStyle name="60% - Акцент3 90 3" xfId="2345"/>
    <cellStyle name="60% - Акцент3 90 4" xfId="2346"/>
    <cellStyle name="60% - Акцент3 91" xfId="2347"/>
    <cellStyle name="60% - Акцент3 91 2" xfId="2348"/>
    <cellStyle name="60% - Акцент3 91 3" xfId="2349"/>
    <cellStyle name="60% - Акцент3 91 4" xfId="2350"/>
    <cellStyle name="60% - Акцент3 92" xfId="2351"/>
    <cellStyle name="60% - Акцент3 92 2" xfId="2352"/>
    <cellStyle name="60% - Акцент3 92 3" xfId="2353"/>
    <cellStyle name="60% - Акцент3 92 4" xfId="2354"/>
    <cellStyle name="60% - Акцент3 93" xfId="2355"/>
    <cellStyle name="60% - Акцент3 93 2" xfId="2356"/>
    <cellStyle name="60% - Акцент3 93 3" xfId="2357"/>
    <cellStyle name="60% - Акцент3 93 4" xfId="2358"/>
    <cellStyle name="60% - Акцент3 94" xfId="2359"/>
    <cellStyle name="60% - Акцент3 94 2" xfId="2360"/>
    <cellStyle name="60% - Акцент3 94 3" xfId="2361"/>
    <cellStyle name="60% - Акцент3 94 4" xfId="2362"/>
    <cellStyle name="60% - Акцент3 95" xfId="2363"/>
    <cellStyle name="60% - Акцент3 95 2" xfId="2364"/>
    <cellStyle name="60% - Акцент3 96" xfId="2365"/>
    <cellStyle name="60% - Акцент3 96 2" xfId="2366"/>
    <cellStyle name="60% - Акцент3 97" xfId="2367"/>
    <cellStyle name="60% - Акцент3 97 2" xfId="2368"/>
    <cellStyle name="60% - Акцент3 98" xfId="2369"/>
    <cellStyle name="60% - Акцент3 98 2" xfId="2370"/>
    <cellStyle name="60% - Акцент3 99" xfId="2371"/>
    <cellStyle name="60% - Акцент3 99 2" xfId="2372"/>
    <cellStyle name="60% - Акцент4 10" xfId="2373"/>
    <cellStyle name="60% - Акцент4 100" xfId="2374"/>
    <cellStyle name="60% - Акцент4 100 2" xfId="2375"/>
    <cellStyle name="60% - Акцент4 101" xfId="2376"/>
    <cellStyle name="60% - Акцент4 101 2" xfId="2377"/>
    <cellStyle name="60% - Акцент4 102" xfId="2378"/>
    <cellStyle name="60% - Акцент4 102 2" xfId="2379"/>
    <cellStyle name="60% - Акцент4 103" xfId="2380"/>
    <cellStyle name="60% - Акцент4 103 2" xfId="2381"/>
    <cellStyle name="60% - Акцент4 104" xfId="2382"/>
    <cellStyle name="60% - Акцент4 104 2" xfId="2383"/>
    <cellStyle name="60% - Акцент4 105" xfId="2384"/>
    <cellStyle name="60% - Акцент4 105 2" xfId="2385"/>
    <cellStyle name="60% - Акцент4 106" xfId="2386"/>
    <cellStyle name="60% - Акцент4 106 2" xfId="2387"/>
    <cellStyle name="60% - Акцент4 107" xfId="2388"/>
    <cellStyle name="60% - Акцент4 107 2" xfId="2389"/>
    <cellStyle name="60% - Акцент4 108" xfId="2390"/>
    <cellStyle name="60% - Акцент4 108 2" xfId="2391"/>
    <cellStyle name="60% - Акцент4 109" xfId="2392"/>
    <cellStyle name="60% - Акцент4 109 2" xfId="2393"/>
    <cellStyle name="60% - Акцент4 11" xfId="2394"/>
    <cellStyle name="60% - Акцент4 110" xfId="2395"/>
    <cellStyle name="60% - Акцент4 110 2" xfId="2396"/>
    <cellStyle name="60% - Акцент4 111" xfId="2397"/>
    <cellStyle name="60% - Акцент4 111 2" xfId="2398"/>
    <cellStyle name="60% - Акцент4 112" xfId="2399"/>
    <cellStyle name="60% - Акцент4 112 2" xfId="2400"/>
    <cellStyle name="60% - Акцент4 113" xfId="2401"/>
    <cellStyle name="60% - Акцент4 113 2" xfId="2402"/>
    <cellStyle name="60% - Акцент4 114" xfId="2403"/>
    <cellStyle name="60% - Акцент4 114 2" xfId="2404"/>
    <cellStyle name="60% - Акцент4 115" xfId="2405"/>
    <cellStyle name="60% - Акцент4 115 2" xfId="2406"/>
    <cellStyle name="60% - Акцент4 116" xfId="2407"/>
    <cellStyle name="60% - Акцент4 116 2" xfId="2408"/>
    <cellStyle name="60% - Акцент4 117" xfId="2409"/>
    <cellStyle name="60% - Акцент4 117 2" xfId="2410"/>
    <cellStyle name="60% - Акцент4 118" xfId="2411"/>
    <cellStyle name="60% - Акцент4 118 2" xfId="2412"/>
    <cellStyle name="60% - Акцент4 119" xfId="2413"/>
    <cellStyle name="60% - Акцент4 119 2" xfId="2414"/>
    <cellStyle name="60% - Акцент4 12" xfId="2415"/>
    <cellStyle name="60% - Акцент4 120" xfId="2416"/>
    <cellStyle name="60% - Акцент4 120 2" xfId="2417"/>
    <cellStyle name="60% - Акцент4 121" xfId="2418"/>
    <cellStyle name="60% - Акцент4 121 2" xfId="2419"/>
    <cellStyle name="60% - Акцент4 122" xfId="2420"/>
    <cellStyle name="60% - Акцент4 122 2" xfId="2421"/>
    <cellStyle name="60% - Акцент4 123" xfId="2422"/>
    <cellStyle name="60% - Акцент4 123 2" xfId="2423"/>
    <cellStyle name="60% - Акцент4 124" xfId="2424"/>
    <cellStyle name="60% - Акцент4 124 2" xfId="2425"/>
    <cellStyle name="60% - Акцент4 125" xfId="4026"/>
    <cellStyle name="60% - Акцент4 125 2" xfId="4027"/>
    <cellStyle name="60% - Акцент4 126" xfId="4028"/>
    <cellStyle name="60% - Акцент4 126 2" xfId="4029"/>
    <cellStyle name="60% - Акцент4 127" xfId="4030"/>
    <cellStyle name="60% - Акцент4 127 2" xfId="4031"/>
    <cellStyle name="60% - Акцент4 128" xfId="4032"/>
    <cellStyle name="60% - Акцент4 13" xfId="2426"/>
    <cellStyle name="60% - Акцент4 14" xfId="2427"/>
    <cellStyle name="60% - Акцент4 15" xfId="2428"/>
    <cellStyle name="60% - Акцент4 16" xfId="2429"/>
    <cellStyle name="60% - Акцент4 17" xfId="2430"/>
    <cellStyle name="60% - Акцент4 18" xfId="2431"/>
    <cellStyle name="60% - Акцент4 19" xfId="2432"/>
    <cellStyle name="60% - Акцент4 19 2" xfId="2433"/>
    <cellStyle name="60% - Акцент4 19 3" xfId="2434"/>
    <cellStyle name="60% - Акцент4 19 4" xfId="2435"/>
    <cellStyle name="60% - Акцент4 19_ИД106142010 ДО 17.09.14" xfId="4033"/>
    <cellStyle name="60% - Акцент4 2" xfId="2436"/>
    <cellStyle name="60% - Акцент4 2 2" xfId="4034"/>
    <cellStyle name="60% - Акцент4 20" xfId="2437"/>
    <cellStyle name="60% - Акцент4 20 2" xfId="2438"/>
    <cellStyle name="60% - Акцент4 20 3" xfId="2439"/>
    <cellStyle name="60% - Акцент4 20 4" xfId="2440"/>
    <cellStyle name="60% - Акцент4 20_ИД106142010 ДО 17.09.14" xfId="4035"/>
    <cellStyle name="60% - Акцент4 21" xfId="2441"/>
    <cellStyle name="60% - Акцент4 21 2" xfId="2442"/>
    <cellStyle name="60% - Акцент4 21 3" xfId="2443"/>
    <cellStyle name="60% - Акцент4 21 4" xfId="2444"/>
    <cellStyle name="60% - Акцент4 21_ИД106142010 ДО 17.09.14" xfId="4036"/>
    <cellStyle name="60% - Акцент4 22" xfId="2445"/>
    <cellStyle name="60% - Акцент4 22 2" xfId="2446"/>
    <cellStyle name="60% - Акцент4 22 3" xfId="2447"/>
    <cellStyle name="60% - Акцент4 22 4" xfId="2448"/>
    <cellStyle name="60% - Акцент4 22_ИД106142010 ДО 17.09.14" xfId="4037"/>
    <cellStyle name="60% - Акцент4 23" xfId="2449"/>
    <cellStyle name="60% - Акцент4 23 2" xfId="2450"/>
    <cellStyle name="60% - Акцент4 23 3" xfId="2451"/>
    <cellStyle name="60% - Акцент4 23 4" xfId="2452"/>
    <cellStyle name="60% - Акцент4 23_ИД106142010 ДО 17.09.14" xfId="4038"/>
    <cellStyle name="60% - Акцент4 24" xfId="2453"/>
    <cellStyle name="60% - Акцент4 24 2" xfId="2454"/>
    <cellStyle name="60% - Акцент4 24 3" xfId="2455"/>
    <cellStyle name="60% - Акцент4 24 4" xfId="2456"/>
    <cellStyle name="60% - Акцент4 24_ИД106142010 ДО 17.09.14" xfId="4039"/>
    <cellStyle name="60% - Акцент4 25" xfId="2457"/>
    <cellStyle name="60% - Акцент4 25 2" xfId="2458"/>
    <cellStyle name="60% - Акцент4 25 3" xfId="2459"/>
    <cellStyle name="60% - Акцент4 25 4" xfId="2460"/>
    <cellStyle name="60% - Акцент4 25_ИД106142010 ДО 17.09.14" xfId="4040"/>
    <cellStyle name="60% - Акцент4 26" xfId="2461"/>
    <cellStyle name="60% - Акцент4 26 2" xfId="2462"/>
    <cellStyle name="60% - Акцент4 26 3" xfId="2463"/>
    <cellStyle name="60% - Акцент4 26 4" xfId="2464"/>
    <cellStyle name="60% - Акцент4 26_ИД106142010 ДО 17.09.14" xfId="4041"/>
    <cellStyle name="60% - Акцент4 27" xfId="2465"/>
    <cellStyle name="60% - Акцент4 27 2" xfId="2466"/>
    <cellStyle name="60% - Акцент4 27 3" xfId="2467"/>
    <cellStyle name="60% - Акцент4 27 4" xfId="2468"/>
    <cellStyle name="60% - Акцент4 27_ИД106142010 ДО 17.09.14" xfId="4042"/>
    <cellStyle name="60% - Акцент4 28" xfId="2469"/>
    <cellStyle name="60% - Акцент4 28 2" xfId="2470"/>
    <cellStyle name="60% - Акцент4 28 3" xfId="2471"/>
    <cellStyle name="60% - Акцент4 28 4" xfId="2472"/>
    <cellStyle name="60% - Акцент4 28_ИД106142010 ДО 17.09.14" xfId="4043"/>
    <cellStyle name="60% - Акцент4 29" xfId="2473"/>
    <cellStyle name="60% - Акцент4 29 2" xfId="2474"/>
    <cellStyle name="60% - Акцент4 29 3" xfId="2475"/>
    <cellStyle name="60% - Акцент4 29 4" xfId="2476"/>
    <cellStyle name="60% - Акцент4 29_ИД106142010 ДО 17.09.14" xfId="4044"/>
    <cellStyle name="60% - Акцент4 3" xfId="2477"/>
    <cellStyle name="60% - Акцент4 30" xfId="2478"/>
    <cellStyle name="60% - Акцент4 30 2" xfId="2479"/>
    <cellStyle name="60% - Акцент4 30 3" xfId="2480"/>
    <cellStyle name="60% - Акцент4 30 4" xfId="2481"/>
    <cellStyle name="60% - Акцент4 30_ИД106142010 ДО 17.09.14" xfId="4045"/>
    <cellStyle name="60% - Акцент4 31" xfId="2482"/>
    <cellStyle name="60% - Акцент4 31 2" xfId="2483"/>
    <cellStyle name="60% - Акцент4 31 3" xfId="2484"/>
    <cellStyle name="60% - Акцент4 31 4" xfId="2485"/>
    <cellStyle name="60% - Акцент4 31_ИД106142010 ДО 17.09.14" xfId="4046"/>
    <cellStyle name="60% - Акцент4 32" xfId="2486"/>
    <cellStyle name="60% - Акцент4 32 2" xfId="2487"/>
    <cellStyle name="60% - Акцент4 32 3" xfId="2488"/>
    <cellStyle name="60% - Акцент4 32 4" xfId="2489"/>
    <cellStyle name="60% - Акцент4 32_ИД106142010 ДО 17.09.14" xfId="4047"/>
    <cellStyle name="60% - Акцент4 33" xfId="2490"/>
    <cellStyle name="60% - Акцент4 33 2" xfId="2491"/>
    <cellStyle name="60% - Акцент4 33 3" xfId="2492"/>
    <cellStyle name="60% - Акцент4 33 4" xfId="2493"/>
    <cellStyle name="60% - Акцент4 33_ИД106142010 ДО 17.09.14" xfId="4048"/>
    <cellStyle name="60% - Акцент4 34" xfId="2494"/>
    <cellStyle name="60% - Акцент4 34 2" xfId="2495"/>
    <cellStyle name="60% - Акцент4 34 3" xfId="2496"/>
    <cellStyle name="60% - Акцент4 34 4" xfId="2497"/>
    <cellStyle name="60% - Акцент4 34_ИД106142010 ДО 17.09.14" xfId="4049"/>
    <cellStyle name="60% - Акцент4 35" xfId="2498"/>
    <cellStyle name="60% - Акцент4 35 2" xfId="2499"/>
    <cellStyle name="60% - Акцент4 35 3" xfId="2500"/>
    <cellStyle name="60% - Акцент4 35 4" xfId="2501"/>
    <cellStyle name="60% - Акцент4 35_ИД106142010 ДО 17.09.14" xfId="4050"/>
    <cellStyle name="60% - Акцент4 36" xfId="2502"/>
    <cellStyle name="60% - Акцент4 36 2" xfId="2503"/>
    <cellStyle name="60% - Акцент4 36 3" xfId="2504"/>
    <cellStyle name="60% - Акцент4 36 4" xfId="2505"/>
    <cellStyle name="60% - Акцент4 36_ИД106142010 ДО 17.09.14" xfId="4051"/>
    <cellStyle name="60% - Акцент4 37" xfId="2506"/>
    <cellStyle name="60% - Акцент4 37 2" xfId="2507"/>
    <cellStyle name="60% - Акцент4 37 3" xfId="2508"/>
    <cellStyle name="60% - Акцент4 37 4" xfId="2509"/>
    <cellStyle name="60% - Акцент4 37_ИД106142010 ДО 17.09.14" xfId="4052"/>
    <cellStyle name="60% - Акцент4 38" xfId="2510"/>
    <cellStyle name="60% - Акцент4 38 2" xfId="2511"/>
    <cellStyle name="60% - Акцент4 38 3" xfId="2512"/>
    <cellStyle name="60% - Акцент4 38 4" xfId="2513"/>
    <cellStyle name="60% - Акцент4 38_ИД106142010 ДО 17.09.14" xfId="4053"/>
    <cellStyle name="60% - Акцент4 39" xfId="2514"/>
    <cellStyle name="60% - Акцент4 39 2" xfId="2515"/>
    <cellStyle name="60% - Акцент4 39 3" xfId="2516"/>
    <cellStyle name="60% - Акцент4 39 4" xfId="2517"/>
    <cellStyle name="60% - Акцент4 39_ИД106142010 ДО 17.09.14" xfId="4054"/>
    <cellStyle name="60% - Акцент4 4" xfId="2518"/>
    <cellStyle name="60% - Акцент4 40" xfId="2519"/>
    <cellStyle name="60% - Акцент4 40 2" xfId="2520"/>
    <cellStyle name="60% - Акцент4 40 3" xfId="2521"/>
    <cellStyle name="60% - Акцент4 40 4" xfId="2522"/>
    <cellStyle name="60% - Акцент4 40_ИД106142010 ДО 17.09.14" xfId="4055"/>
    <cellStyle name="60% - Акцент4 41" xfId="2523"/>
    <cellStyle name="60% - Акцент4 41 2" xfId="2524"/>
    <cellStyle name="60% - Акцент4 41 3" xfId="2525"/>
    <cellStyle name="60% - Акцент4 41 4" xfId="2526"/>
    <cellStyle name="60% - Акцент4 41_ИД106142010 ДО 17.09.14" xfId="4056"/>
    <cellStyle name="60% - Акцент4 42" xfId="2527"/>
    <cellStyle name="60% - Акцент4 42 2" xfId="2528"/>
    <cellStyle name="60% - Акцент4 42 3" xfId="2529"/>
    <cellStyle name="60% - Акцент4 42 4" xfId="2530"/>
    <cellStyle name="60% - Акцент4 42_ИД106142010 ДО 17.09.14" xfId="4057"/>
    <cellStyle name="60% - Акцент4 43" xfId="2531"/>
    <cellStyle name="60% - Акцент4 43 2" xfId="2532"/>
    <cellStyle name="60% - Акцент4 43 3" xfId="2533"/>
    <cellStyle name="60% - Акцент4 43 4" xfId="2534"/>
    <cellStyle name="60% - Акцент4 43_ИД106142010 ДО 17.09.14" xfId="4058"/>
    <cellStyle name="60% - Акцент4 44" xfId="2535"/>
    <cellStyle name="60% - Акцент4 44 2" xfId="2536"/>
    <cellStyle name="60% - Акцент4 44 3" xfId="2537"/>
    <cellStyle name="60% - Акцент4 44 4" xfId="2538"/>
    <cellStyle name="60% - Акцент4 44_ИД106142010 ДО 17.09.14" xfId="4059"/>
    <cellStyle name="60% - Акцент4 45" xfId="2539"/>
    <cellStyle name="60% - Акцент4 45 2" xfId="2540"/>
    <cellStyle name="60% - Акцент4 45 3" xfId="2541"/>
    <cellStyle name="60% - Акцент4 45 4" xfId="2542"/>
    <cellStyle name="60% - Акцент4 45_ИД106142010 ДО 17.09.14" xfId="4060"/>
    <cellStyle name="60% - Акцент4 46" xfId="2543"/>
    <cellStyle name="60% - Акцент4 46 2" xfId="2544"/>
    <cellStyle name="60% - Акцент4 46 3" xfId="2545"/>
    <cellStyle name="60% - Акцент4 46 4" xfId="2546"/>
    <cellStyle name="60% - Акцент4 46_ИД106142010 ДО 17.09.14" xfId="4061"/>
    <cellStyle name="60% - Акцент4 47" xfId="2547"/>
    <cellStyle name="60% - Акцент4 47 2" xfId="2548"/>
    <cellStyle name="60% - Акцент4 47 3" xfId="2549"/>
    <cellStyle name="60% - Акцент4 47 4" xfId="2550"/>
    <cellStyle name="60% - Акцент4 47_ИД106142010 ДО 17.09.14" xfId="4062"/>
    <cellStyle name="60% - Акцент4 48" xfId="2551"/>
    <cellStyle name="60% - Акцент4 48 2" xfId="2552"/>
    <cellStyle name="60% - Акцент4 48 3" xfId="2553"/>
    <cellStyle name="60% - Акцент4 48 4" xfId="2554"/>
    <cellStyle name="60% - Акцент4 48_ИД106142010 ДО 17.09.14" xfId="4063"/>
    <cellStyle name="60% - Акцент4 49" xfId="2555"/>
    <cellStyle name="60% - Акцент4 49 2" xfId="2556"/>
    <cellStyle name="60% - Акцент4 49 3" xfId="2557"/>
    <cellStyle name="60% - Акцент4 49 4" xfId="2558"/>
    <cellStyle name="60% - Акцент4 49_ИД106142010 ДО 17.09.14" xfId="4064"/>
    <cellStyle name="60% - Акцент4 5" xfId="2559"/>
    <cellStyle name="60% - Акцент4 50" xfId="2560"/>
    <cellStyle name="60% - Акцент4 50 2" xfId="2561"/>
    <cellStyle name="60% - Акцент4 50 3" xfId="2562"/>
    <cellStyle name="60% - Акцент4 50 4" xfId="2563"/>
    <cellStyle name="60% - Акцент4 50_ИД106142010 ДО 17.09.14" xfId="4065"/>
    <cellStyle name="60% - Акцент4 51" xfId="2564"/>
    <cellStyle name="60% - Акцент4 51 2" xfId="2565"/>
    <cellStyle name="60% - Акцент4 51 3" xfId="2566"/>
    <cellStyle name="60% - Акцент4 51 4" xfId="2567"/>
    <cellStyle name="60% - Акцент4 51_ИД106142010 ДО 17.09.14" xfId="4066"/>
    <cellStyle name="60% - Акцент4 52" xfId="2568"/>
    <cellStyle name="60% - Акцент4 52 2" xfId="2569"/>
    <cellStyle name="60% - Акцент4 52 3" xfId="2570"/>
    <cellStyle name="60% - Акцент4 52 4" xfId="2571"/>
    <cellStyle name="60% - Акцент4 52_ИД106142010 ДО 17.09.14" xfId="4067"/>
    <cellStyle name="60% - Акцент4 53" xfId="2572"/>
    <cellStyle name="60% - Акцент4 53 2" xfId="2573"/>
    <cellStyle name="60% - Акцент4 53 3" xfId="2574"/>
    <cellStyle name="60% - Акцент4 53 4" xfId="2575"/>
    <cellStyle name="60% - Акцент4 53_ИД106142010 ДО 17.09.14" xfId="4068"/>
    <cellStyle name="60% - Акцент4 54" xfId="2576"/>
    <cellStyle name="60% - Акцент4 54 2" xfId="2577"/>
    <cellStyle name="60% - Акцент4 54 3" xfId="2578"/>
    <cellStyle name="60% - Акцент4 54 4" xfId="2579"/>
    <cellStyle name="60% - Акцент4 54_ИД106142010 ДО 17.09.14" xfId="4069"/>
    <cellStyle name="60% - Акцент4 55" xfId="2580"/>
    <cellStyle name="60% - Акцент4 55 2" xfId="2581"/>
    <cellStyle name="60% - Акцент4 55 3" xfId="2582"/>
    <cellStyle name="60% - Акцент4 55 4" xfId="2583"/>
    <cellStyle name="60% - Акцент4 55_ИД106142010 ДО 17.09.14" xfId="4070"/>
    <cellStyle name="60% - Акцент4 56" xfId="2584"/>
    <cellStyle name="60% - Акцент4 56 2" xfId="2585"/>
    <cellStyle name="60% - Акцент4 56 3" xfId="2586"/>
    <cellStyle name="60% - Акцент4 56 4" xfId="2587"/>
    <cellStyle name="60% - Акцент4 56_ИД106142010 ДО 17.09.14" xfId="4071"/>
    <cellStyle name="60% - Акцент4 57" xfId="2588"/>
    <cellStyle name="60% - Акцент4 57 2" xfId="2589"/>
    <cellStyle name="60% - Акцент4 57 3" xfId="2590"/>
    <cellStyle name="60% - Акцент4 57 4" xfId="2591"/>
    <cellStyle name="60% - Акцент4 57_ИД106142010 ДО 17.09.14" xfId="4072"/>
    <cellStyle name="60% - Акцент4 58" xfId="2592"/>
    <cellStyle name="60% - Акцент4 58 2" xfId="2593"/>
    <cellStyle name="60% - Акцент4 58 3" xfId="2594"/>
    <cellStyle name="60% - Акцент4 58 4" xfId="2595"/>
    <cellStyle name="60% - Акцент4 58_ИД106142010 ДО 17.09.14" xfId="4073"/>
    <cellStyle name="60% - Акцент4 59" xfId="2596"/>
    <cellStyle name="60% - Акцент4 59 2" xfId="2597"/>
    <cellStyle name="60% - Акцент4 59 3" xfId="2598"/>
    <cellStyle name="60% - Акцент4 59 4" xfId="2599"/>
    <cellStyle name="60% - Акцент4 59_ИД106142010 ДО 17.09.14" xfId="4074"/>
    <cellStyle name="60% - Акцент4 6" xfId="2600"/>
    <cellStyle name="60% - Акцент4 60" xfId="2601"/>
    <cellStyle name="60% - Акцент4 60 2" xfId="2602"/>
    <cellStyle name="60% - Акцент4 60 3" xfId="2603"/>
    <cellStyle name="60% - Акцент4 60 4" xfId="2604"/>
    <cellStyle name="60% - Акцент4 60_ИД106142010 ДО 17.09.14" xfId="4075"/>
    <cellStyle name="60% - Акцент4 61" xfId="2605"/>
    <cellStyle name="60% - Акцент4 61 2" xfId="2606"/>
    <cellStyle name="60% - Акцент4 61 3" xfId="2607"/>
    <cellStyle name="60% - Акцент4 61 4" xfId="2608"/>
    <cellStyle name="60% - Акцент4 61_ИД106142010 ДО 17.09.14" xfId="4076"/>
    <cellStyle name="60% - Акцент4 62" xfId="2609"/>
    <cellStyle name="60% - Акцент4 62 2" xfId="2610"/>
    <cellStyle name="60% - Акцент4 62 3" xfId="2611"/>
    <cellStyle name="60% - Акцент4 62 4" xfId="2612"/>
    <cellStyle name="60% - Акцент4 62_ИД106142010 ДО 17.09.14" xfId="4077"/>
    <cellStyle name="60% - Акцент4 63" xfId="2613"/>
    <cellStyle name="60% - Акцент4 63 2" xfId="2614"/>
    <cellStyle name="60% - Акцент4 63 3" xfId="2615"/>
    <cellStyle name="60% - Акцент4 63 4" xfId="2616"/>
    <cellStyle name="60% - Акцент4 63_ИД106142010 ДО 17.09.14" xfId="4078"/>
    <cellStyle name="60% - Акцент4 64" xfId="2617"/>
    <cellStyle name="60% - Акцент4 64 2" xfId="2618"/>
    <cellStyle name="60% - Акцент4 64 3" xfId="2619"/>
    <cellStyle name="60% - Акцент4 64 4" xfId="2620"/>
    <cellStyle name="60% - Акцент4 64_ИД106142010 ДО 17.09.14" xfId="4079"/>
    <cellStyle name="60% - Акцент4 65" xfId="2621"/>
    <cellStyle name="60% - Акцент4 65 2" xfId="2622"/>
    <cellStyle name="60% - Акцент4 65 3" xfId="2623"/>
    <cellStyle name="60% - Акцент4 65 4" xfId="2624"/>
    <cellStyle name="60% - Акцент4 65_ИД106142010 ДО 17.09.14" xfId="4080"/>
    <cellStyle name="60% - Акцент4 66" xfId="2625"/>
    <cellStyle name="60% - Акцент4 66 2" xfId="2626"/>
    <cellStyle name="60% - Акцент4 66 3" xfId="2627"/>
    <cellStyle name="60% - Акцент4 66 4" xfId="2628"/>
    <cellStyle name="60% - Акцент4 67" xfId="2629"/>
    <cellStyle name="60% - Акцент4 67 2" xfId="2630"/>
    <cellStyle name="60% - Акцент4 67 3" xfId="2631"/>
    <cellStyle name="60% - Акцент4 67 4" xfId="2632"/>
    <cellStyle name="60% - Акцент4 68" xfId="2633"/>
    <cellStyle name="60% - Акцент4 68 2" xfId="2634"/>
    <cellStyle name="60% - Акцент4 68 3" xfId="2635"/>
    <cellStyle name="60% - Акцент4 68 4" xfId="2636"/>
    <cellStyle name="60% - Акцент4 69" xfId="2637"/>
    <cellStyle name="60% - Акцент4 69 2" xfId="2638"/>
    <cellStyle name="60% - Акцент4 69 3" xfId="2639"/>
    <cellStyle name="60% - Акцент4 69 4" xfId="2640"/>
    <cellStyle name="60% - Акцент4 7" xfId="2641"/>
    <cellStyle name="60% - Акцент4 70" xfId="2642"/>
    <cellStyle name="60% - Акцент4 70 2" xfId="2643"/>
    <cellStyle name="60% - Акцент4 70 3" xfId="2644"/>
    <cellStyle name="60% - Акцент4 70 4" xfId="2645"/>
    <cellStyle name="60% - Акцент4 71" xfId="2646"/>
    <cellStyle name="60% - Акцент4 71 2" xfId="2647"/>
    <cellStyle name="60% - Акцент4 71 3" xfId="2648"/>
    <cellStyle name="60% - Акцент4 71 4" xfId="2649"/>
    <cellStyle name="60% - Акцент4 72" xfId="2650"/>
    <cellStyle name="60% - Акцент4 72 2" xfId="2651"/>
    <cellStyle name="60% - Акцент4 72 3" xfId="2652"/>
    <cellStyle name="60% - Акцент4 72 4" xfId="2653"/>
    <cellStyle name="60% - Акцент4 73" xfId="2654"/>
    <cellStyle name="60% - Акцент4 73 2" xfId="2655"/>
    <cellStyle name="60% - Акцент4 73 3" xfId="2656"/>
    <cellStyle name="60% - Акцент4 73 4" xfId="2657"/>
    <cellStyle name="60% - Акцент4 74" xfId="2658"/>
    <cellStyle name="60% - Акцент4 74 2" xfId="2659"/>
    <cellStyle name="60% - Акцент4 74 3" xfId="2660"/>
    <cellStyle name="60% - Акцент4 74 4" xfId="2661"/>
    <cellStyle name="60% - Акцент4 75" xfId="2662"/>
    <cellStyle name="60% - Акцент4 75 2" xfId="2663"/>
    <cellStyle name="60% - Акцент4 75 3" xfId="2664"/>
    <cellStyle name="60% - Акцент4 75 4" xfId="2665"/>
    <cellStyle name="60% - Акцент4 76" xfId="2666"/>
    <cellStyle name="60% - Акцент4 76 2" xfId="2667"/>
    <cellStyle name="60% - Акцент4 76 3" xfId="2668"/>
    <cellStyle name="60% - Акцент4 76 4" xfId="2669"/>
    <cellStyle name="60% - Акцент4 77" xfId="2670"/>
    <cellStyle name="60% - Акцент4 77 2" xfId="2671"/>
    <cellStyle name="60% - Акцент4 77 3" xfId="2672"/>
    <cellStyle name="60% - Акцент4 77 4" xfId="2673"/>
    <cellStyle name="60% - Акцент4 78" xfId="2674"/>
    <cellStyle name="60% - Акцент4 78 2" xfId="2675"/>
    <cellStyle name="60% - Акцент4 78 3" xfId="2676"/>
    <cellStyle name="60% - Акцент4 78 4" xfId="2677"/>
    <cellStyle name="60% - Акцент4 79" xfId="2678"/>
    <cellStyle name="60% - Акцент4 79 2" xfId="2679"/>
    <cellStyle name="60% - Акцент4 79 3" xfId="2680"/>
    <cellStyle name="60% - Акцент4 79 4" xfId="2681"/>
    <cellStyle name="60% - Акцент4 8" xfId="2682"/>
    <cellStyle name="60% - Акцент4 80" xfId="2683"/>
    <cellStyle name="60% - Акцент4 80 2" xfId="2684"/>
    <cellStyle name="60% - Акцент4 80 3" xfId="2685"/>
    <cellStyle name="60% - Акцент4 80 4" xfId="2686"/>
    <cellStyle name="60% - Акцент4 81" xfId="2687"/>
    <cellStyle name="60% - Акцент4 81 2" xfId="2688"/>
    <cellStyle name="60% - Акцент4 81 3" xfId="2689"/>
    <cellStyle name="60% - Акцент4 81 4" xfId="2690"/>
    <cellStyle name="60% - Акцент4 82" xfId="2691"/>
    <cellStyle name="60% - Акцент4 82 2" xfId="2692"/>
    <cellStyle name="60% - Акцент4 82 3" xfId="2693"/>
    <cellStyle name="60% - Акцент4 82 4" xfId="2694"/>
    <cellStyle name="60% - Акцент4 83" xfId="2695"/>
    <cellStyle name="60% - Акцент4 83 2" xfId="2696"/>
    <cellStyle name="60% - Акцент4 83 3" xfId="2697"/>
    <cellStyle name="60% - Акцент4 83 4" xfId="2698"/>
    <cellStyle name="60% - Акцент4 84" xfId="2699"/>
    <cellStyle name="60% - Акцент4 84 2" xfId="2700"/>
    <cellStyle name="60% - Акцент4 84 3" xfId="2701"/>
    <cellStyle name="60% - Акцент4 84 4" xfId="2702"/>
    <cellStyle name="60% - Акцент4 85" xfId="2703"/>
    <cellStyle name="60% - Акцент4 85 2" xfId="2704"/>
    <cellStyle name="60% - Акцент4 85 3" xfId="2705"/>
    <cellStyle name="60% - Акцент4 85 4" xfId="2706"/>
    <cellStyle name="60% - Акцент4 86" xfId="2707"/>
    <cellStyle name="60% - Акцент4 86 2" xfId="2708"/>
    <cellStyle name="60% - Акцент4 86 3" xfId="2709"/>
    <cellStyle name="60% - Акцент4 86 4" xfId="2710"/>
    <cellStyle name="60% - Акцент4 87" xfId="2711"/>
    <cellStyle name="60% - Акцент4 87 2" xfId="2712"/>
    <cellStyle name="60% - Акцент4 87 3" xfId="2713"/>
    <cellStyle name="60% - Акцент4 87 4" xfId="2714"/>
    <cellStyle name="60% - Акцент4 88" xfId="2715"/>
    <cellStyle name="60% - Акцент4 88 2" xfId="2716"/>
    <cellStyle name="60% - Акцент4 88 3" xfId="2717"/>
    <cellStyle name="60% - Акцент4 88 4" xfId="2718"/>
    <cellStyle name="60% - Акцент4 89" xfId="2719"/>
    <cellStyle name="60% - Акцент4 89 2" xfId="2720"/>
    <cellStyle name="60% - Акцент4 89 3" xfId="2721"/>
    <cellStyle name="60% - Акцент4 89 4" xfId="2722"/>
    <cellStyle name="60% - Акцент4 9" xfId="2723"/>
    <cellStyle name="60% - Акцент4 90" xfId="2724"/>
    <cellStyle name="60% - Акцент4 90 2" xfId="2725"/>
    <cellStyle name="60% - Акцент4 90 3" xfId="2726"/>
    <cellStyle name="60% - Акцент4 90 4" xfId="2727"/>
    <cellStyle name="60% - Акцент4 91" xfId="2728"/>
    <cellStyle name="60% - Акцент4 91 2" xfId="2729"/>
    <cellStyle name="60% - Акцент4 91 3" xfId="2730"/>
    <cellStyle name="60% - Акцент4 91 4" xfId="2731"/>
    <cellStyle name="60% - Акцент4 92" xfId="2732"/>
    <cellStyle name="60% - Акцент4 92 2" xfId="2733"/>
    <cellStyle name="60% - Акцент4 92 3" xfId="2734"/>
    <cellStyle name="60% - Акцент4 92 4" xfId="2735"/>
    <cellStyle name="60% - Акцент4 93" xfId="2736"/>
    <cellStyle name="60% - Акцент4 93 2" xfId="2737"/>
    <cellStyle name="60% - Акцент4 93 3" xfId="2738"/>
    <cellStyle name="60% - Акцент4 93 4" xfId="2739"/>
    <cellStyle name="60% - Акцент4 94" xfId="2740"/>
    <cellStyle name="60% - Акцент4 94 2" xfId="2741"/>
    <cellStyle name="60% - Акцент4 94 3" xfId="2742"/>
    <cellStyle name="60% - Акцент4 94 4" xfId="2743"/>
    <cellStyle name="60% - Акцент4 95" xfId="2744"/>
    <cellStyle name="60% - Акцент4 95 2" xfId="2745"/>
    <cellStyle name="60% - Акцент4 96" xfId="2746"/>
    <cellStyle name="60% - Акцент4 96 2" xfId="2747"/>
    <cellStyle name="60% - Акцент4 97" xfId="2748"/>
    <cellStyle name="60% - Акцент4 97 2" xfId="2749"/>
    <cellStyle name="60% - Акцент4 98" xfId="2750"/>
    <cellStyle name="60% - Акцент4 98 2" xfId="2751"/>
    <cellStyle name="60% - Акцент4 99" xfId="2752"/>
    <cellStyle name="60% - Акцент4 99 2" xfId="2753"/>
    <cellStyle name="60% - Акцент5 2" xfId="4081"/>
    <cellStyle name="60% - Акцент5 3" xfId="4082"/>
    <cellStyle name="60% - Акцент6 10" xfId="2754"/>
    <cellStyle name="60% - Акцент6 100" xfId="2755"/>
    <cellStyle name="60% - Акцент6 100 2" xfId="2756"/>
    <cellStyle name="60% - Акцент6 101" xfId="2757"/>
    <cellStyle name="60% - Акцент6 101 2" xfId="2758"/>
    <cellStyle name="60% - Акцент6 102" xfId="2759"/>
    <cellStyle name="60% - Акцент6 102 2" xfId="2760"/>
    <cellStyle name="60% - Акцент6 103" xfId="2761"/>
    <cellStyle name="60% - Акцент6 103 2" xfId="2762"/>
    <cellStyle name="60% - Акцент6 104" xfId="2763"/>
    <cellStyle name="60% - Акцент6 104 2" xfId="2764"/>
    <cellStyle name="60% - Акцент6 105" xfId="2765"/>
    <cellStyle name="60% - Акцент6 105 2" xfId="2766"/>
    <cellStyle name="60% - Акцент6 106" xfId="2767"/>
    <cellStyle name="60% - Акцент6 106 2" xfId="2768"/>
    <cellStyle name="60% - Акцент6 107" xfId="2769"/>
    <cellStyle name="60% - Акцент6 107 2" xfId="2770"/>
    <cellStyle name="60% - Акцент6 108" xfId="2771"/>
    <cellStyle name="60% - Акцент6 108 2" xfId="2772"/>
    <cellStyle name="60% - Акцент6 109" xfId="2773"/>
    <cellStyle name="60% - Акцент6 109 2" xfId="2774"/>
    <cellStyle name="60% - Акцент6 11" xfId="2775"/>
    <cellStyle name="60% - Акцент6 110" xfId="2776"/>
    <cellStyle name="60% - Акцент6 110 2" xfId="2777"/>
    <cellStyle name="60% - Акцент6 111" xfId="2778"/>
    <cellStyle name="60% - Акцент6 111 2" xfId="2779"/>
    <cellStyle name="60% - Акцент6 112" xfId="2780"/>
    <cellStyle name="60% - Акцент6 112 2" xfId="2781"/>
    <cellStyle name="60% - Акцент6 113" xfId="2782"/>
    <cellStyle name="60% - Акцент6 113 2" xfId="2783"/>
    <cellStyle name="60% - Акцент6 114" xfId="2784"/>
    <cellStyle name="60% - Акцент6 114 2" xfId="2785"/>
    <cellStyle name="60% - Акцент6 115" xfId="2786"/>
    <cellStyle name="60% - Акцент6 115 2" xfId="2787"/>
    <cellStyle name="60% - Акцент6 116" xfId="2788"/>
    <cellStyle name="60% - Акцент6 116 2" xfId="2789"/>
    <cellStyle name="60% - Акцент6 117" xfId="2790"/>
    <cellStyle name="60% - Акцент6 117 2" xfId="2791"/>
    <cellStyle name="60% - Акцент6 118" xfId="2792"/>
    <cellStyle name="60% - Акцент6 118 2" xfId="2793"/>
    <cellStyle name="60% - Акцент6 119" xfId="2794"/>
    <cellStyle name="60% - Акцент6 119 2" xfId="2795"/>
    <cellStyle name="60% - Акцент6 12" xfId="2796"/>
    <cellStyle name="60% - Акцент6 120" xfId="2797"/>
    <cellStyle name="60% - Акцент6 120 2" xfId="2798"/>
    <cellStyle name="60% - Акцент6 121" xfId="2799"/>
    <cellStyle name="60% - Акцент6 121 2" xfId="2800"/>
    <cellStyle name="60% - Акцент6 122" xfId="2801"/>
    <cellStyle name="60% - Акцент6 122 2" xfId="2802"/>
    <cellStyle name="60% - Акцент6 123" xfId="2803"/>
    <cellStyle name="60% - Акцент6 123 2" xfId="2804"/>
    <cellStyle name="60% - Акцент6 124" xfId="2805"/>
    <cellStyle name="60% - Акцент6 124 2" xfId="2806"/>
    <cellStyle name="60% - Акцент6 125" xfId="4083"/>
    <cellStyle name="60% - Акцент6 125 2" xfId="4084"/>
    <cellStyle name="60% - Акцент6 126" xfId="4085"/>
    <cellStyle name="60% - Акцент6 126 2" xfId="4086"/>
    <cellStyle name="60% - Акцент6 127" xfId="4087"/>
    <cellStyle name="60% - Акцент6 127 2" xfId="4088"/>
    <cellStyle name="60% - Акцент6 128" xfId="4089"/>
    <cellStyle name="60% - Акцент6 13" xfId="2807"/>
    <cellStyle name="60% - Акцент6 14" xfId="2808"/>
    <cellStyle name="60% - Акцент6 15" xfId="2809"/>
    <cellStyle name="60% - Акцент6 16" xfId="2810"/>
    <cellStyle name="60% - Акцент6 17" xfId="2811"/>
    <cellStyle name="60% - Акцент6 18" xfId="2812"/>
    <cellStyle name="60% - Акцент6 19" xfId="2813"/>
    <cellStyle name="60% - Акцент6 19 2" xfId="2814"/>
    <cellStyle name="60% - Акцент6 19 3" xfId="2815"/>
    <cellStyle name="60% - Акцент6 19 4" xfId="2816"/>
    <cellStyle name="60% - Акцент6 19_ИД106142010 ДО 17.09.14" xfId="4090"/>
    <cellStyle name="60% - Акцент6 2" xfId="2817"/>
    <cellStyle name="60% - Акцент6 2 2" xfId="4091"/>
    <cellStyle name="60% - Акцент6 20" xfId="2818"/>
    <cellStyle name="60% - Акцент6 20 2" xfId="2819"/>
    <cellStyle name="60% - Акцент6 20 3" xfId="2820"/>
    <cellStyle name="60% - Акцент6 20 4" xfId="2821"/>
    <cellStyle name="60% - Акцент6 20_ИД106142010 ДО 17.09.14" xfId="4092"/>
    <cellStyle name="60% - Акцент6 21" xfId="2822"/>
    <cellStyle name="60% - Акцент6 21 2" xfId="2823"/>
    <cellStyle name="60% - Акцент6 21 3" xfId="2824"/>
    <cellStyle name="60% - Акцент6 21 4" xfId="2825"/>
    <cellStyle name="60% - Акцент6 21_ИД106142010 ДО 17.09.14" xfId="4093"/>
    <cellStyle name="60% - Акцент6 22" xfId="2826"/>
    <cellStyle name="60% - Акцент6 22 2" xfId="2827"/>
    <cellStyle name="60% - Акцент6 22 3" xfId="2828"/>
    <cellStyle name="60% - Акцент6 22 4" xfId="2829"/>
    <cellStyle name="60% - Акцент6 22_ИД106142010 ДО 17.09.14" xfId="4094"/>
    <cellStyle name="60% - Акцент6 23" xfId="2830"/>
    <cellStyle name="60% - Акцент6 23 2" xfId="2831"/>
    <cellStyle name="60% - Акцент6 23 3" xfId="2832"/>
    <cellStyle name="60% - Акцент6 23 4" xfId="2833"/>
    <cellStyle name="60% - Акцент6 23_ИД106142010 ДО 17.09.14" xfId="4095"/>
    <cellStyle name="60% - Акцент6 24" xfId="2834"/>
    <cellStyle name="60% - Акцент6 24 2" xfId="2835"/>
    <cellStyle name="60% - Акцент6 24 3" xfId="2836"/>
    <cellStyle name="60% - Акцент6 24 4" xfId="2837"/>
    <cellStyle name="60% - Акцент6 24_ИД106142010 ДО 17.09.14" xfId="4096"/>
    <cellStyle name="60% - Акцент6 25" xfId="2838"/>
    <cellStyle name="60% - Акцент6 25 2" xfId="2839"/>
    <cellStyle name="60% - Акцент6 25 3" xfId="2840"/>
    <cellStyle name="60% - Акцент6 25 4" xfId="2841"/>
    <cellStyle name="60% - Акцент6 25_ИД106142010 ДО 17.09.14" xfId="4097"/>
    <cellStyle name="60% - Акцент6 26" xfId="2842"/>
    <cellStyle name="60% - Акцент6 26 2" xfId="2843"/>
    <cellStyle name="60% - Акцент6 26 3" xfId="2844"/>
    <cellStyle name="60% - Акцент6 26 4" xfId="2845"/>
    <cellStyle name="60% - Акцент6 26_ИД106142010 ДО 17.09.14" xfId="4098"/>
    <cellStyle name="60% - Акцент6 27" xfId="2846"/>
    <cellStyle name="60% - Акцент6 27 2" xfId="2847"/>
    <cellStyle name="60% - Акцент6 27 3" xfId="2848"/>
    <cellStyle name="60% - Акцент6 27 4" xfId="2849"/>
    <cellStyle name="60% - Акцент6 27_ИД106142010 ДО 17.09.14" xfId="4099"/>
    <cellStyle name="60% - Акцент6 28" xfId="2850"/>
    <cellStyle name="60% - Акцент6 28 2" xfId="2851"/>
    <cellStyle name="60% - Акцент6 28 3" xfId="2852"/>
    <cellStyle name="60% - Акцент6 28 4" xfId="2853"/>
    <cellStyle name="60% - Акцент6 28_ИД106142010 ДО 17.09.14" xfId="4100"/>
    <cellStyle name="60% - Акцент6 29" xfId="2854"/>
    <cellStyle name="60% - Акцент6 29 2" xfId="2855"/>
    <cellStyle name="60% - Акцент6 29 3" xfId="2856"/>
    <cellStyle name="60% - Акцент6 29 4" xfId="2857"/>
    <cellStyle name="60% - Акцент6 29_ИД106142010 ДО 17.09.14" xfId="4101"/>
    <cellStyle name="60% - Акцент6 3" xfId="2858"/>
    <cellStyle name="60% - Акцент6 30" xfId="2859"/>
    <cellStyle name="60% - Акцент6 30 2" xfId="2860"/>
    <cellStyle name="60% - Акцент6 30 3" xfId="2861"/>
    <cellStyle name="60% - Акцент6 30 4" xfId="2862"/>
    <cellStyle name="60% - Акцент6 30_ИД106142010 ДО 17.09.14" xfId="4102"/>
    <cellStyle name="60% - Акцент6 31" xfId="2863"/>
    <cellStyle name="60% - Акцент6 31 2" xfId="2864"/>
    <cellStyle name="60% - Акцент6 31 3" xfId="2865"/>
    <cellStyle name="60% - Акцент6 31 4" xfId="2866"/>
    <cellStyle name="60% - Акцент6 31_ИД106142010 ДО 17.09.14" xfId="4103"/>
    <cellStyle name="60% - Акцент6 32" xfId="2867"/>
    <cellStyle name="60% - Акцент6 32 2" xfId="2868"/>
    <cellStyle name="60% - Акцент6 32 3" xfId="2869"/>
    <cellStyle name="60% - Акцент6 32 4" xfId="2870"/>
    <cellStyle name="60% - Акцент6 32_ИД106142010 ДО 17.09.14" xfId="4104"/>
    <cellStyle name="60% - Акцент6 33" xfId="2871"/>
    <cellStyle name="60% - Акцент6 33 2" xfId="2872"/>
    <cellStyle name="60% - Акцент6 33 3" xfId="2873"/>
    <cellStyle name="60% - Акцент6 33 4" xfId="2874"/>
    <cellStyle name="60% - Акцент6 33_ИД106142010 ДО 17.09.14" xfId="4105"/>
    <cellStyle name="60% - Акцент6 34" xfId="2875"/>
    <cellStyle name="60% - Акцент6 34 2" xfId="2876"/>
    <cellStyle name="60% - Акцент6 34 3" xfId="2877"/>
    <cellStyle name="60% - Акцент6 34 4" xfId="2878"/>
    <cellStyle name="60% - Акцент6 34_ИД106142010 ДО 17.09.14" xfId="4106"/>
    <cellStyle name="60% - Акцент6 35" xfId="2879"/>
    <cellStyle name="60% - Акцент6 35 2" xfId="2880"/>
    <cellStyle name="60% - Акцент6 35 3" xfId="2881"/>
    <cellStyle name="60% - Акцент6 35 4" xfId="2882"/>
    <cellStyle name="60% - Акцент6 35_ИД106142010 ДО 17.09.14" xfId="4107"/>
    <cellStyle name="60% - Акцент6 36" xfId="2883"/>
    <cellStyle name="60% - Акцент6 36 2" xfId="2884"/>
    <cellStyle name="60% - Акцент6 36 3" xfId="2885"/>
    <cellStyle name="60% - Акцент6 36 4" xfId="2886"/>
    <cellStyle name="60% - Акцент6 36_ИД106142010 ДО 17.09.14" xfId="4108"/>
    <cellStyle name="60% - Акцент6 37" xfId="2887"/>
    <cellStyle name="60% - Акцент6 37 2" xfId="2888"/>
    <cellStyle name="60% - Акцент6 37 3" xfId="2889"/>
    <cellStyle name="60% - Акцент6 37 4" xfId="2890"/>
    <cellStyle name="60% - Акцент6 37_ИД106142010 ДО 17.09.14" xfId="4109"/>
    <cellStyle name="60% - Акцент6 38" xfId="2891"/>
    <cellStyle name="60% - Акцент6 38 2" xfId="2892"/>
    <cellStyle name="60% - Акцент6 38 3" xfId="2893"/>
    <cellStyle name="60% - Акцент6 38 4" xfId="2894"/>
    <cellStyle name="60% - Акцент6 38_ИД106142010 ДО 17.09.14" xfId="4110"/>
    <cellStyle name="60% - Акцент6 39" xfId="2895"/>
    <cellStyle name="60% - Акцент6 39 2" xfId="2896"/>
    <cellStyle name="60% - Акцент6 39 3" xfId="2897"/>
    <cellStyle name="60% - Акцент6 39 4" xfId="2898"/>
    <cellStyle name="60% - Акцент6 39_ИД106142010 ДО 17.09.14" xfId="4111"/>
    <cellStyle name="60% - Акцент6 4" xfId="2899"/>
    <cellStyle name="60% - Акцент6 40" xfId="2900"/>
    <cellStyle name="60% - Акцент6 40 2" xfId="2901"/>
    <cellStyle name="60% - Акцент6 40 3" xfId="2902"/>
    <cellStyle name="60% - Акцент6 40 4" xfId="2903"/>
    <cellStyle name="60% - Акцент6 40_ИД106142010 ДО 17.09.14" xfId="4112"/>
    <cellStyle name="60% - Акцент6 41" xfId="2904"/>
    <cellStyle name="60% - Акцент6 41 2" xfId="2905"/>
    <cellStyle name="60% - Акцент6 41 3" xfId="2906"/>
    <cellStyle name="60% - Акцент6 41 4" xfId="2907"/>
    <cellStyle name="60% - Акцент6 41_ИД106142010 ДО 17.09.14" xfId="4113"/>
    <cellStyle name="60% - Акцент6 42" xfId="2908"/>
    <cellStyle name="60% - Акцент6 42 2" xfId="2909"/>
    <cellStyle name="60% - Акцент6 42 3" xfId="2910"/>
    <cellStyle name="60% - Акцент6 42 4" xfId="2911"/>
    <cellStyle name="60% - Акцент6 42_ИД106142010 ДО 17.09.14" xfId="4114"/>
    <cellStyle name="60% - Акцент6 43" xfId="2912"/>
    <cellStyle name="60% - Акцент6 43 2" xfId="2913"/>
    <cellStyle name="60% - Акцент6 43 3" xfId="2914"/>
    <cellStyle name="60% - Акцент6 43 4" xfId="2915"/>
    <cellStyle name="60% - Акцент6 43_ИД106142010 ДО 17.09.14" xfId="4115"/>
    <cellStyle name="60% - Акцент6 44" xfId="2916"/>
    <cellStyle name="60% - Акцент6 44 2" xfId="2917"/>
    <cellStyle name="60% - Акцент6 44 3" xfId="2918"/>
    <cellStyle name="60% - Акцент6 44 4" xfId="2919"/>
    <cellStyle name="60% - Акцент6 44_ИД106142010 ДО 17.09.14" xfId="4116"/>
    <cellStyle name="60% - Акцент6 45" xfId="2920"/>
    <cellStyle name="60% - Акцент6 45 2" xfId="2921"/>
    <cellStyle name="60% - Акцент6 45 3" xfId="2922"/>
    <cellStyle name="60% - Акцент6 45 4" xfId="2923"/>
    <cellStyle name="60% - Акцент6 45_ИД106142010 ДО 17.09.14" xfId="4117"/>
    <cellStyle name="60% - Акцент6 46" xfId="2924"/>
    <cellStyle name="60% - Акцент6 46 2" xfId="2925"/>
    <cellStyle name="60% - Акцент6 46 3" xfId="2926"/>
    <cellStyle name="60% - Акцент6 46 4" xfId="2927"/>
    <cellStyle name="60% - Акцент6 46_ИД106142010 ДО 17.09.14" xfId="4118"/>
    <cellStyle name="60% - Акцент6 47" xfId="2928"/>
    <cellStyle name="60% - Акцент6 47 2" xfId="2929"/>
    <cellStyle name="60% - Акцент6 47 3" xfId="2930"/>
    <cellStyle name="60% - Акцент6 47 4" xfId="2931"/>
    <cellStyle name="60% - Акцент6 47_ИД106142010 ДО 17.09.14" xfId="4119"/>
    <cellStyle name="60% - Акцент6 48" xfId="2932"/>
    <cellStyle name="60% - Акцент6 48 2" xfId="2933"/>
    <cellStyle name="60% - Акцент6 48 3" xfId="2934"/>
    <cellStyle name="60% - Акцент6 48 4" xfId="2935"/>
    <cellStyle name="60% - Акцент6 48_ИД106142010 ДО 17.09.14" xfId="4120"/>
    <cellStyle name="60% - Акцент6 49" xfId="2936"/>
    <cellStyle name="60% - Акцент6 49 2" xfId="2937"/>
    <cellStyle name="60% - Акцент6 49 3" xfId="2938"/>
    <cellStyle name="60% - Акцент6 49 4" xfId="2939"/>
    <cellStyle name="60% - Акцент6 49_ИД106142010 ДО 17.09.14" xfId="4121"/>
    <cellStyle name="60% - Акцент6 5" xfId="2940"/>
    <cellStyle name="60% - Акцент6 50" xfId="2941"/>
    <cellStyle name="60% - Акцент6 50 2" xfId="2942"/>
    <cellStyle name="60% - Акцент6 50 3" xfId="2943"/>
    <cellStyle name="60% - Акцент6 50 4" xfId="2944"/>
    <cellStyle name="60% - Акцент6 50_ИД106142010 ДО 17.09.14" xfId="4122"/>
    <cellStyle name="60% - Акцент6 51" xfId="2945"/>
    <cellStyle name="60% - Акцент6 51 2" xfId="2946"/>
    <cellStyle name="60% - Акцент6 51 3" xfId="2947"/>
    <cellStyle name="60% - Акцент6 51 4" xfId="2948"/>
    <cellStyle name="60% - Акцент6 51_ИД106142010 ДО 17.09.14" xfId="4123"/>
    <cellStyle name="60% - Акцент6 52" xfId="2949"/>
    <cellStyle name="60% - Акцент6 52 2" xfId="2950"/>
    <cellStyle name="60% - Акцент6 52 3" xfId="2951"/>
    <cellStyle name="60% - Акцент6 52 4" xfId="2952"/>
    <cellStyle name="60% - Акцент6 52_ИД106142010 ДО 17.09.14" xfId="4124"/>
    <cellStyle name="60% - Акцент6 53" xfId="2953"/>
    <cellStyle name="60% - Акцент6 53 2" xfId="2954"/>
    <cellStyle name="60% - Акцент6 53 3" xfId="2955"/>
    <cellStyle name="60% - Акцент6 53 4" xfId="2956"/>
    <cellStyle name="60% - Акцент6 53_ИД106142010 ДО 17.09.14" xfId="4125"/>
    <cellStyle name="60% - Акцент6 54" xfId="2957"/>
    <cellStyle name="60% - Акцент6 54 2" xfId="2958"/>
    <cellStyle name="60% - Акцент6 54 3" xfId="2959"/>
    <cellStyle name="60% - Акцент6 54 4" xfId="2960"/>
    <cellStyle name="60% - Акцент6 54_ИД106142010 ДО 17.09.14" xfId="4126"/>
    <cellStyle name="60% - Акцент6 55" xfId="2961"/>
    <cellStyle name="60% - Акцент6 55 2" xfId="2962"/>
    <cellStyle name="60% - Акцент6 55 3" xfId="2963"/>
    <cellStyle name="60% - Акцент6 55 4" xfId="2964"/>
    <cellStyle name="60% - Акцент6 55_ИД106142010 ДО 17.09.14" xfId="4127"/>
    <cellStyle name="60% - Акцент6 56" xfId="2965"/>
    <cellStyle name="60% - Акцент6 56 2" xfId="2966"/>
    <cellStyle name="60% - Акцент6 56 3" xfId="2967"/>
    <cellStyle name="60% - Акцент6 56 4" xfId="2968"/>
    <cellStyle name="60% - Акцент6 56_ИД106142010 ДО 17.09.14" xfId="4128"/>
    <cellStyle name="60% - Акцент6 57" xfId="2969"/>
    <cellStyle name="60% - Акцент6 57 2" xfId="2970"/>
    <cellStyle name="60% - Акцент6 57 3" xfId="2971"/>
    <cellStyle name="60% - Акцент6 57 4" xfId="2972"/>
    <cellStyle name="60% - Акцент6 57_ИД106142010 ДО 17.09.14" xfId="4129"/>
    <cellStyle name="60% - Акцент6 58" xfId="2973"/>
    <cellStyle name="60% - Акцент6 58 2" xfId="2974"/>
    <cellStyle name="60% - Акцент6 58 3" xfId="2975"/>
    <cellStyle name="60% - Акцент6 58 4" xfId="2976"/>
    <cellStyle name="60% - Акцент6 58_ИД106142010 ДО 17.09.14" xfId="4130"/>
    <cellStyle name="60% - Акцент6 59" xfId="2977"/>
    <cellStyle name="60% - Акцент6 59 2" xfId="2978"/>
    <cellStyle name="60% - Акцент6 59 3" xfId="2979"/>
    <cellStyle name="60% - Акцент6 59 4" xfId="2980"/>
    <cellStyle name="60% - Акцент6 59_ИД106142010 ДО 17.09.14" xfId="4131"/>
    <cellStyle name="60% - Акцент6 6" xfId="2981"/>
    <cellStyle name="60% - Акцент6 60" xfId="2982"/>
    <cellStyle name="60% - Акцент6 60 2" xfId="2983"/>
    <cellStyle name="60% - Акцент6 60 3" xfId="2984"/>
    <cellStyle name="60% - Акцент6 60 4" xfId="2985"/>
    <cellStyle name="60% - Акцент6 60_ИД106142010 ДО 17.09.14" xfId="4132"/>
    <cellStyle name="60% - Акцент6 61" xfId="2986"/>
    <cellStyle name="60% - Акцент6 61 2" xfId="2987"/>
    <cellStyle name="60% - Акцент6 61 3" xfId="2988"/>
    <cellStyle name="60% - Акцент6 61 4" xfId="2989"/>
    <cellStyle name="60% - Акцент6 61_ИД106142010 ДО 17.09.14" xfId="4133"/>
    <cellStyle name="60% - Акцент6 62" xfId="2990"/>
    <cellStyle name="60% - Акцент6 62 2" xfId="2991"/>
    <cellStyle name="60% - Акцент6 62 3" xfId="2992"/>
    <cellStyle name="60% - Акцент6 62 4" xfId="2993"/>
    <cellStyle name="60% - Акцент6 62_ИД106142010 ДО 17.09.14" xfId="4134"/>
    <cellStyle name="60% - Акцент6 63" xfId="2994"/>
    <cellStyle name="60% - Акцент6 63 2" xfId="2995"/>
    <cellStyle name="60% - Акцент6 63 3" xfId="2996"/>
    <cellStyle name="60% - Акцент6 63 4" xfId="2997"/>
    <cellStyle name="60% - Акцент6 63_ИД106142010 ДО 17.09.14" xfId="4135"/>
    <cellStyle name="60% - Акцент6 64" xfId="2998"/>
    <cellStyle name="60% - Акцент6 64 2" xfId="2999"/>
    <cellStyle name="60% - Акцент6 64 3" xfId="3000"/>
    <cellStyle name="60% - Акцент6 64 4" xfId="3001"/>
    <cellStyle name="60% - Акцент6 64_ИД106142010 ДО 17.09.14" xfId="4136"/>
    <cellStyle name="60% - Акцент6 65" xfId="3002"/>
    <cellStyle name="60% - Акцент6 65 2" xfId="3003"/>
    <cellStyle name="60% - Акцент6 65 3" xfId="3004"/>
    <cellStyle name="60% - Акцент6 65 4" xfId="3005"/>
    <cellStyle name="60% - Акцент6 65_ИД106142010 ДО 17.09.14" xfId="4137"/>
    <cellStyle name="60% - Акцент6 66" xfId="3006"/>
    <cellStyle name="60% - Акцент6 66 2" xfId="3007"/>
    <cellStyle name="60% - Акцент6 66 3" xfId="3008"/>
    <cellStyle name="60% - Акцент6 66 4" xfId="3009"/>
    <cellStyle name="60% - Акцент6 67" xfId="3010"/>
    <cellStyle name="60% - Акцент6 67 2" xfId="3011"/>
    <cellStyle name="60% - Акцент6 67 3" xfId="3012"/>
    <cellStyle name="60% - Акцент6 67 4" xfId="3013"/>
    <cellStyle name="60% - Акцент6 68" xfId="3014"/>
    <cellStyle name="60% - Акцент6 68 2" xfId="3015"/>
    <cellStyle name="60% - Акцент6 68 3" xfId="3016"/>
    <cellStyle name="60% - Акцент6 68 4" xfId="3017"/>
    <cellStyle name="60% - Акцент6 69" xfId="3018"/>
    <cellStyle name="60% - Акцент6 69 2" xfId="3019"/>
    <cellStyle name="60% - Акцент6 69 3" xfId="3020"/>
    <cellStyle name="60% - Акцент6 69 4" xfId="3021"/>
    <cellStyle name="60% - Акцент6 7" xfId="3022"/>
    <cellStyle name="60% - Акцент6 70" xfId="3023"/>
    <cellStyle name="60% - Акцент6 70 2" xfId="3024"/>
    <cellStyle name="60% - Акцент6 70 3" xfId="3025"/>
    <cellStyle name="60% - Акцент6 70 4" xfId="3026"/>
    <cellStyle name="60% - Акцент6 71" xfId="3027"/>
    <cellStyle name="60% - Акцент6 71 2" xfId="3028"/>
    <cellStyle name="60% - Акцент6 71 3" xfId="3029"/>
    <cellStyle name="60% - Акцент6 71 4" xfId="3030"/>
    <cellStyle name="60% - Акцент6 72" xfId="3031"/>
    <cellStyle name="60% - Акцент6 72 2" xfId="3032"/>
    <cellStyle name="60% - Акцент6 72 3" xfId="3033"/>
    <cellStyle name="60% - Акцент6 72 4" xfId="3034"/>
    <cellStyle name="60% - Акцент6 73" xfId="3035"/>
    <cellStyle name="60% - Акцент6 73 2" xfId="3036"/>
    <cellStyle name="60% - Акцент6 73 3" xfId="3037"/>
    <cellStyle name="60% - Акцент6 73 4" xfId="3038"/>
    <cellStyle name="60% - Акцент6 74" xfId="3039"/>
    <cellStyle name="60% - Акцент6 74 2" xfId="3040"/>
    <cellStyle name="60% - Акцент6 74 3" xfId="3041"/>
    <cellStyle name="60% - Акцент6 74 4" xfId="3042"/>
    <cellStyle name="60% - Акцент6 75" xfId="3043"/>
    <cellStyle name="60% - Акцент6 75 2" xfId="3044"/>
    <cellStyle name="60% - Акцент6 75 3" xfId="3045"/>
    <cellStyle name="60% - Акцент6 75 4" xfId="3046"/>
    <cellStyle name="60% - Акцент6 76" xfId="3047"/>
    <cellStyle name="60% - Акцент6 76 2" xfId="3048"/>
    <cellStyle name="60% - Акцент6 76 3" xfId="3049"/>
    <cellStyle name="60% - Акцент6 76 4" xfId="3050"/>
    <cellStyle name="60% - Акцент6 77" xfId="3051"/>
    <cellStyle name="60% - Акцент6 77 2" xfId="3052"/>
    <cellStyle name="60% - Акцент6 77 3" xfId="3053"/>
    <cellStyle name="60% - Акцент6 77 4" xfId="3054"/>
    <cellStyle name="60% - Акцент6 78" xfId="3055"/>
    <cellStyle name="60% - Акцент6 78 2" xfId="3056"/>
    <cellStyle name="60% - Акцент6 78 3" xfId="3057"/>
    <cellStyle name="60% - Акцент6 78 4" xfId="3058"/>
    <cellStyle name="60% - Акцент6 79" xfId="3059"/>
    <cellStyle name="60% - Акцент6 79 2" xfId="3060"/>
    <cellStyle name="60% - Акцент6 79 3" xfId="3061"/>
    <cellStyle name="60% - Акцент6 79 4" xfId="3062"/>
    <cellStyle name="60% - Акцент6 8" xfId="3063"/>
    <cellStyle name="60% - Акцент6 80" xfId="3064"/>
    <cellStyle name="60% - Акцент6 80 2" xfId="3065"/>
    <cellStyle name="60% - Акцент6 80 3" xfId="3066"/>
    <cellStyle name="60% - Акцент6 80 4" xfId="3067"/>
    <cellStyle name="60% - Акцент6 81" xfId="3068"/>
    <cellStyle name="60% - Акцент6 81 2" xfId="3069"/>
    <cellStyle name="60% - Акцент6 81 3" xfId="3070"/>
    <cellStyle name="60% - Акцент6 81 4" xfId="3071"/>
    <cellStyle name="60% - Акцент6 82" xfId="3072"/>
    <cellStyle name="60% - Акцент6 82 2" xfId="3073"/>
    <cellStyle name="60% - Акцент6 82 3" xfId="3074"/>
    <cellStyle name="60% - Акцент6 82 4" xfId="3075"/>
    <cellStyle name="60% - Акцент6 83" xfId="3076"/>
    <cellStyle name="60% - Акцент6 83 2" xfId="3077"/>
    <cellStyle name="60% - Акцент6 83 3" xfId="3078"/>
    <cellStyle name="60% - Акцент6 83 4" xfId="3079"/>
    <cellStyle name="60% - Акцент6 84" xfId="3080"/>
    <cellStyle name="60% - Акцент6 84 2" xfId="3081"/>
    <cellStyle name="60% - Акцент6 84 3" xfId="3082"/>
    <cellStyle name="60% - Акцент6 84 4" xfId="3083"/>
    <cellStyle name="60% - Акцент6 85" xfId="3084"/>
    <cellStyle name="60% - Акцент6 85 2" xfId="3085"/>
    <cellStyle name="60% - Акцент6 85 3" xfId="3086"/>
    <cellStyle name="60% - Акцент6 85 4" xfId="3087"/>
    <cellStyle name="60% - Акцент6 86" xfId="3088"/>
    <cellStyle name="60% - Акцент6 86 2" xfId="3089"/>
    <cellStyle name="60% - Акцент6 86 3" xfId="3090"/>
    <cellStyle name="60% - Акцент6 86 4" xfId="3091"/>
    <cellStyle name="60% - Акцент6 87" xfId="3092"/>
    <cellStyle name="60% - Акцент6 87 2" xfId="3093"/>
    <cellStyle name="60% - Акцент6 87 3" xfId="3094"/>
    <cellStyle name="60% - Акцент6 87 4" xfId="3095"/>
    <cellStyle name="60% - Акцент6 88" xfId="3096"/>
    <cellStyle name="60% - Акцент6 88 2" xfId="3097"/>
    <cellStyle name="60% - Акцент6 88 3" xfId="3098"/>
    <cellStyle name="60% - Акцент6 88 4" xfId="3099"/>
    <cellStyle name="60% - Акцент6 89" xfId="3100"/>
    <cellStyle name="60% - Акцент6 89 2" xfId="3101"/>
    <cellStyle name="60% - Акцент6 89 3" xfId="3102"/>
    <cellStyle name="60% - Акцент6 89 4" xfId="3103"/>
    <cellStyle name="60% - Акцент6 9" xfId="3104"/>
    <cellStyle name="60% - Акцент6 90" xfId="3105"/>
    <cellStyle name="60% - Акцент6 90 2" xfId="3106"/>
    <cellStyle name="60% - Акцент6 90 3" xfId="3107"/>
    <cellStyle name="60% - Акцент6 90 4" xfId="3108"/>
    <cellStyle name="60% - Акцент6 91" xfId="3109"/>
    <cellStyle name="60% - Акцент6 91 2" xfId="3110"/>
    <cellStyle name="60% - Акцент6 91 3" xfId="3111"/>
    <cellStyle name="60% - Акцент6 91 4" xfId="3112"/>
    <cellStyle name="60% - Акцент6 92" xfId="3113"/>
    <cellStyle name="60% - Акцент6 92 2" xfId="3114"/>
    <cellStyle name="60% - Акцент6 92 3" xfId="3115"/>
    <cellStyle name="60% - Акцент6 92 4" xfId="3116"/>
    <cellStyle name="60% - Акцент6 93" xfId="3117"/>
    <cellStyle name="60% - Акцент6 93 2" xfId="3118"/>
    <cellStyle name="60% - Акцент6 93 3" xfId="3119"/>
    <cellStyle name="60% - Акцент6 93 4" xfId="3120"/>
    <cellStyle name="60% - Акцент6 94" xfId="3121"/>
    <cellStyle name="60% - Акцент6 94 2" xfId="3122"/>
    <cellStyle name="60% - Акцент6 94 3" xfId="3123"/>
    <cellStyle name="60% - Акцент6 94 4" xfId="3124"/>
    <cellStyle name="60% - Акцент6 95" xfId="3125"/>
    <cellStyle name="60% - Акцент6 95 2" xfId="3126"/>
    <cellStyle name="60% - Акцент6 96" xfId="3127"/>
    <cellStyle name="60% - Акцент6 96 2" xfId="3128"/>
    <cellStyle name="60% - Акцент6 97" xfId="3129"/>
    <cellStyle name="60% - Акцент6 97 2" xfId="3130"/>
    <cellStyle name="60% - Акцент6 98" xfId="3131"/>
    <cellStyle name="60% - Акцент6 98 2" xfId="3132"/>
    <cellStyle name="60% - Акцент6 99" xfId="3133"/>
    <cellStyle name="60% - Акцент6 99 2" xfId="3134"/>
    <cellStyle name="Accent1" xfId="4138"/>
    <cellStyle name="Accent2" xfId="4139"/>
    <cellStyle name="Accent3" xfId="4140"/>
    <cellStyle name="Accent4" xfId="4141"/>
    <cellStyle name="Accent5" xfId="4142"/>
    <cellStyle name="Accent6" xfId="4143"/>
    <cellStyle name="Bad" xfId="4144"/>
    <cellStyle name="Calculation" xfId="4145"/>
    <cellStyle name="Check Cell" xfId="4146"/>
    <cellStyle name="Explanatory Text" xfId="4147"/>
    <cellStyle name="Good" xfId="4148"/>
    <cellStyle name="Heading 1" xfId="4149"/>
    <cellStyle name="Heading 2" xfId="4150"/>
    <cellStyle name="Heading 3" xfId="4151"/>
    <cellStyle name="Heading 4" xfId="4152"/>
    <cellStyle name="Input" xfId="4153"/>
    <cellStyle name="Linked Cell" xfId="4154"/>
    <cellStyle name="Neutral" xfId="4155"/>
    <cellStyle name="Note" xfId="4156"/>
    <cellStyle name="Output" xfId="4157"/>
    <cellStyle name="Title" xfId="4158"/>
    <cellStyle name="Total" xfId="4159"/>
    <cellStyle name="Warning Text" xfId="4160"/>
    <cellStyle name="Акцент1 2" xfId="4161"/>
    <cellStyle name="Акцент1 3" xfId="4162"/>
    <cellStyle name="Акцент2 2" xfId="4163"/>
    <cellStyle name="Акцент2 3" xfId="4164"/>
    <cellStyle name="Акцент3 2" xfId="4165"/>
    <cellStyle name="Акцент3 3" xfId="4166"/>
    <cellStyle name="Акцент4 2" xfId="4167"/>
    <cellStyle name="Акцент4 3" xfId="4168"/>
    <cellStyle name="Акцент5 2" xfId="4169"/>
    <cellStyle name="Акцент5 3" xfId="4170"/>
    <cellStyle name="Акцент6 2" xfId="4171"/>
    <cellStyle name="Акцент6 3" xfId="4172"/>
    <cellStyle name="Ввод  2" xfId="4173"/>
    <cellStyle name="Ввод  3" xfId="4174"/>
    <cellStyle name="Вывод 2" xfId="4175"/>
    <cellStyle name="Вывод 3" xfId="4176"/>
    <cellStyle name="Вычисление 2" xfId="4177"/>
    <cellStyle name="Вычисление 3" xfId="4178"/>
    <cellStyle name="Денежный 10" xfId="3135"/>
    <cellStyle name="Денежный 11" xfId="3136"/>
    <cellStyle name="Денежный 12" xfId="3137"/>
    <cellStyle name="Денежный 13" xfId="3138"/>
    <cellStyle name="Денежный 14" xfId="3139"/>
    <cellStyle name="Денежный 15" xfId="3140"/>
    <cellStyle name="Денежный 16" xfId="3141"/>
    <cellStyle name="Денежный 17" xfId="3142"/>
    <cellStyle name="Денежный 18" xfId="3143"/>
    <cellStyle name="Денежный 18 2" xfId="3144"/>
    <cellStyle name="Денежный 18 3" xfId="3145"/>
    <cellStyle name="Денежный 18 4" xfId="3146"/>
    <cellStyle name="Денежный 19" xfId="3147"/>
    <cellStyle name="Денежный 19 2" xfId="3148"/>
    <cellStyle name="Денежный 19 3" xfId="3149"/>
    <cellStyle name="Денежный 19 4" xfId="3150"/>
    <cellStyle name="Денежный 2" xfId="3151"/>
    <cellStyle name="Денежный 2 2" xfId="4179"/>
    <cellStyle name="Денежный 20" xfId="3152"/>
    <cellStyle name="Денежный 20 2" xfId="3153"/>
    <cellStyle name="Денежный 20 3" xfId="3154"/>
    <cellStyle name="Денежный 20 4" xfId="3155"/>
    <cellStyle name="Денежный 3" xfId="3156"/>
    <cellStyle name="Денежный 3 2" xfId="4180"/>
    <cellStyle name="Денежный 4" xfId="3157"/>
    <cellStyle name="Денежный 5" xfId="3158"/>
    <cellStyle name="Денежный 6" xfId="3159"/>
    <cellStyle name="Денежный 7" xfId="3160"/>
    <cellStyle name="Денежный 8" xfId="3161"/>
    <cellStyle name="Денежный 9" xfId="3162"/>
    <cellStyle name="Заголовок 1 2" xfId="4181"/>
    <cellStyle name="Заголовок 1 3" xfId="4182"/>
    <cellStyle name="Заголовок 2 2" xfId="4183"/>
    <cellStyle name="Заголовок 2 3" xfId="4184"/>
    <cellStyle name="Заголовок 3 2" xfId="4185"/>
    <cellStyle name="Заголовок 3 3" xfId="4186"/>
    <cellStyle name="Заголовок 4 2" xfId="4187"/>
    <cellStyle name="Заголовок 4 3" xfId="4188"/>
    <cellStyle name="Итог 2" xfId="4189"/>
    <cellStyle name="Итог 3" xfId="4190"/>
    <cellStyle name="Контрольная ячейка 2" xfId="4191"/>
    <cellStyle name="Контрольная ячейка 3" xfId="4192"/>
    <cellStyle name="Название 2" xfId="4193"/>
    <cellStyle name="Название 3" xfId="4194"/>
    <cellStyle name="Нейтральный 2" xfId="4195"/>
    <cellStyle name="Нейтральный 3" xfId="4196"/>
    <cellStyle name="Обычный" xfId="0" builtinId="0"/>
    <cellStyle name="Обычный 10" xfId="1"/>
    <cellStyle name="Обычный 11" xfId="3163"/>
    <cellStyle name="Обычный 12" xfId="3164"/>
    <cellStyle name="Обычный 13" xfId="3165"/>
    <cellStyle name="Обычный 14" xfId="3166"/>
    <cellStyle name="Обычный 15" xfId="3167"/>
    <cellStyle name="Обычный 16" xfId="3168"/>
    <cellStyle name="Обычный 17" xfId="3169"/>
    <cellStyle name="Обычный 18" xfId="3170"/>
    <cellStyle name="Обычный 18 2" xfId="4347"/>
    <cellStyle name="Обычный 19" xfId="3171"/>
    <cellStyle name="Обычный 2" xfId="3172"/>
    <cellStyle name="Обычный 2 2" xfId="3173"/>
    <cellStyle name="Обычный 2 3" xfId="4197"/>
    <cellStyle name="Обычный 20" xfId="3174"/>
    <cellStyle name="Обычный 21" xfId="3175"/>
    <cellStyle name="Обычный 22" xfId="3176"/>
    <cellStyle name="Обычный 23" xfId="3177"/>
    <cellStyle name="Обычный 24" xfId="3178"/>
    <cellStyle name="Обычный 24 2" xfId="3179"/>
    <cellStyle name="Обычный 24 3" xfId="3180"/>
    <cellStyle name="Обычный 25" xfId="3181"/>
    <cellStyle name="Обычный 26" xfId="3182"/>
    <cellStyle name="Обычный 27" xfId="3183"/>
    <cellStyle name="Обычный 28" xfId="3184"/>
    <cellStyle name="Обычный 29" xfId="3185"/>
    <cellStyle name="Обычный 3" xfId="3186"/>
    <cellStyle name="Обычный 30" xfId="3669"/>
    <cellStyle name="Обычный 31" xfId="4198"/>
    <cellStyle name="Обычный 32" xfId="4199"/>
    <cellStyle name="Обычный 33" xfId="4200"/>
    <cellStyle name="Обычный 34" xfId="4201"/>
    <cellStyle name="Обычный 35" xfId="4202"/>
    <cellStyle name="Обычный 36" xfId="4203"/>
    <cellStyle name="Обычный 37" xfId="4204"/>
    <cellStyle name="Обычный 37 2" xfId="3187"/>
    <cellStyle name="Обычный 37_ИД287146010" xfId="4205"/>
    <cellStyle name="Обычный 38" xfId="4206"/>
    <cellStyle name="Обычный 39" xfId="4207"/>
    <cellStyle name="Обычный 4" xfId="3188"/>
    <cellStyle name="Обычный 40" xfId="4208"/>
    <cellStyle name="Обычный 41" xfId="4209"/>
    <cellStyle name="Обычный 42" xfId="4210"/>
    <cellStyle name="Обычный 43" xfId="4211"/>
    <cellStyle name="Обычный 44" xfId="4212"/>
    <cellStyle name="Обычный 45" xfId="4213"/>
    <cellStyle name="Обычный 46" xfId="4214"/>
    <cellStyle name="Обычный 47" xfId="4215"/>
    <cellStyle name="Обычный 48" xfId="4216"/>
    <cellStyle name="Обычный 49" xfId="4217"/>
    <cellStyle name="Обычный 5" xfId="3189"/>
    <cellStyle name="Обычный 50" xfId="4218"/>
    <cellStyle name="Обычный 51" xfId="3190"/>
    <cellStyle name="Обычный 52" xfId="4219"/>
    <cellStyle name="Обычный 53" xfId="4220"/>
    <cellStyle name="Обычный 54" xfId="4221"/>
    <cellStyle name="Обычный 55" xfId="4222"/>
    <cellStyle name="Обычный 55 2" xfId="3191"/>
    <cellStyle name="Обычный 55 3" xfId="3192"/>
    <cellStyle name="Обычный 55 4" xfId="3193"/>
    <cellStyle name="Обычный 56" xfId="4223"/>
    <cellStyle name="Обычный 57" xfId="4224"/>
    <cellStyle name="Обычный 58" xfId="4225"/>
    <cellStyle name="Обычный 59" xfId="4226"/>
    <cellStyle name="Обычный 6" xfId="3194"/>
    <cellStyle name="Обычный 60" xfId="4227"/>
    <cellStyle name="Обычный 61" xfId="4228"/>
    <cellStyle name="Обычный 62" xfId="4229"/>
    <cellStyle name="Обычный 63" xfId="4230"/>
    <cellStyle name="Обычный 64" xfId="4231"/>
    <cellStyle name="Обычный 64 2" xfId="3195"/>
    <cellStyle name="Обычный 65" xfId="4232"/>
    <cellStyle name="Обычный 66" xfId="4233"/>
    <cellStyle name="Обычный 67" xfId="4234"/>
    <cellStyle name="Обычный 68" xfId="4235"/>
    <cellStyle name="Обычный 69" xfId="3196"/>
    <cellStyle name="Обычный 69 2" xfId="3197"/>
    <cellStyle name="Обычный 69 3" xfId="3198"/>
    <cellStyle name="Обычный 69 4" xfId="3199"/>
    <cellStyle name="Обычный 69 5" xfId="3200"/>
    <cellStyle name="Обычный 69 6" xfId="3201"/>
    <cellStyle name="Обычный 69 7" xfId="4346"/>
    <cellStyle name="Обычный 69 7 2" xfId="4348"/>
    <cellStyle name="Обычный 69 8" xfId="4349"/>
    <cellStyle name="Обычный 7" xfId="3202"/>
    <cellStyle name="Обычный 70" xfId="4236"/>
    <cellStyle name="Обычный 71" xfId="4237"/>
    <cellStyle name="Обычный 72" xfId="4238"/>
    <cellStyle name="Обычный 73" xfId="4239"/>
    <cellStyle name="Обычный 74" xfId="4240"/>
    <cellStyle name="Обычный 75" xfId="4241"/>
    <cellStyle name="Обычный 8" xfId="3203"/>
    <cellStyle name="Обычный 9" xfId="3204"/>
    <cellStyle name="Обычный_Лист1" xfId="3205"/>
    <cellStyle name="Плохой 2" xfId="4242"/>
    <cellStyle name="Плохой 3" xfId="4243"/>
    <cellStyle name="Пояснение 2" xfId="4244"/>
    <cellStyle name="Пояснение 3" xfId="4245"/>
    <cellStyle name="Примечание 10" xfId="3206"/>
    <cellStyle name="Примечание 10 2" xfId="4246"/>
    <cellStyle name="Примечание 100" xfId="3207"/>
    <cellStyle name="Примечание 100 2" xfId="3208"/>
    <cellStyle name="Примечание 101" xfId="3209"/>
    <cellStyle name="Примечание 101 2" xfId="3210"/>
    <cellStyle name="Примечание 102" xfId="3211"/>
    <cellStyle name="Примечание 102 2" xfId="3212"/>
    <cellStyle name="Примечание 103" xfId="3213"/>
    <cellStyle name="Примечание 103 2" xfId="3214"/>
    <cellStyle name="Примечание 104" xfId="3215"/>
    <cellStyle name="Примечание 104 2" xfId="3216"/>
    <cellStyle name="Примечание 105" xfId="3217"/>
    <cellStyle name="Примечание 105 2" xfId="3218"/>
    <cellStyle name="Примечание 106" xfId="3219"/>
    <cellStyle name="Примечание 106 2" xfId="3220"/>
    <cellStyle name="Примечание 107" xfId="3221"/>
    <cellStyle name="Примечание 107 2" xfId="3222"/>
    <cellStyle name="Примечание 108" xfId="3223"/>
    <cellStyle name="Примечание 108 2" xfId="3224"/>
    <cellStyle name="Примечание 109" xfId="3225"/>
    <cellStyle name="Примечание 109 2" xfId="3226"/>
    <cellStyle name="Примечание 11" xfId="3227"/>
    <cellStyle name="Примечание 11 2" xfId="4247"/>
    <cellStyle name="Примечание 110" xfId="3228"/>
    <cellStyle name="Примечание 110 2" xfId="3229"/>
    <cellStyle name="Примечание 111" xfId="3230"/>
    <cellStyle name="Примечание 111 2" xfId="3231"/>
    <cellStyle name="Примечание 112" xfId="3232"/>
    <cellStyle name="Примечание 112 2" xfId="3233"/>
    <cellStyle name="Примечание 113" xfId="3234"/>
    <cellStyle name="Примечание 113 2" xfId="3235"/>
    <cellStyle name="Примечание 114" xfId="3236"/>
    <cellStyle name="Примечание 114 2" xfId="3237"/>
    <cellStyle name="Примечание 115" xfId="3238"/>
    <cellStyle name="Примечание 115 2" xfId="3239"/>
    <cellStyle name="Примечание 116" xfId="3240"/>
    <cellStyle name="Примечание 116 2" xfId="3241"/>
    <cellStyle name="Примечание 117" xfId="3242"/>
    <cellStyle name="Примечание 117 2" xfId="3243"/>
    <cellStyle name="Примечание 118" xfId="3244"/>
    <cellStyle name="Примечание 118 2" xfId="3245"/>
    <cellStyle name="Примечание 119" xfId="3246"/>
    <cellStyle name="Примечание 119 2" xfId="3247"/>
    <cellStyle name="Примечание 12" xfId="3248"/>
    <cellStyle name="Примечание 12 2" xfId="4248"/>
    <cellStyle name="Примечание 120" xfId="3249"/>
    <cellStyle name="Примечание 120 2" xfId="3250"/>
    <cellStyle name="Примечание 121" xfId="3251"/>
    <cellStyle name="Примечание 121 2" xfId="3252"/>
    <cellStyle name="Примечание 122" xfId="3253"/>
    <cellStyle name="Примечание 122 2" xfId="3254"/>
    <cellStyle name="Примечание 123" xfId="3255"/>
    <cellStyle name="Примечание 123 2" xfId="3256"/>
    <cellStyle name="Примечание 124" xfId="3257"/>
    <cellStyle name="Примечание 124 2" xfId="3258"/>
    <cellStyle name="Примечание 125" xfId="3259"/>
    <cellStyle name="Примечание 125 2" xfId="3260"/>
    <cellStyle name="Примечание 126" xfId="3261"/>
    <cellStyle name="Примечание 126 2" xfId="3262"/>
    <cellStyle name="Примечание 127" xfId="3263"/>
    <cellStyle name="Примечание 127 2" xfId="3264"/>
    <cellStyle name="Примечание 128" xfId="3265"/>
    <cellStyle name="Примечание 129" xfId="3266"/>
    <cellStyle name="Примечание 13" xfId="3267"/>
    <cellStyle name="Примечание 13 2" xfId="4249"/>
    <cellStyle name="Примечание 130" xfId="3268"/>
    <cellStyle name="Примечание 131" xfId="3269"/>
    <cellStyle name="Примечание 132" xfId="3270"/>
    <cellStyle name="Примечание 133" xfId="3271"/>
    <cellStyle name="Примечание 134" xfId="3272"/>
    <cellStyle name="Примечание 135" xfId="3273"/>
    <cellStyle name="Примечание 136" xfId="3274"/>
    <cellStyle name="Примечание 137" xfId="3275"/>
    <cellStyle name="Примечание 138" xfId="3276"/>
    <cellStyle name="Примечание 139" xfId="3277"/>
    <cellStyle name="Примечание 14" xfId="3278"/>
    <cellStyle name="Примечание 14 2" xfId="4250"/>
    <cellStyle name="Примечание 140" xfId="3279"/>
    <cellStyle name="Примечание 141" xfId="3280"/>
    <cellStyle name="Примечание 142" xfId="4251"/>
    <cellStyle name="Примечание 15" xfId="3281"/>
    <cellStyle name="Примечание 15 2" xfId="4252"/>
    <cellStyle name="Примечание 16" xfId="3282"/>
    <cellStyle name="Примечание 16 2" xfId="4253"/>
    <cellStyle name="Примечание 17" xfId="3283"/>
    <cellStyle name="Примечание 17 2" xfId="4254"/>
    <cellStyle name="Примечание 18" xfId="3284"/>
    <cellStyle name="Примечание 18 2" xfId="4255"/>
    <cellStyle name="Примечание 19" xfId="3285"/>
    <cellStyle name="Примечание 19 2" xfId="3286"/>
    <cellStyle name="Примечание 19 3" xfId="3287"/>
    <cellStyle name="Примечание 19 4" xfId="3288"/>
    <cellStyle name="Примечание 19 5" xfId="4256"/>
    <cellStyle name="Примечание 2" xfId="3289"/>
    <cellStyle name="Примечание 2 2" xfId="4257"/>
    <cellStyle name="Примечание 2 3" xfId="4258"/>
    <cellStyle name="Примечание 20" xfId="3290"/>
    <cellStyle name="Примечание 20 2" xfId="3291"/>
    <cellStyle name="Примечание 20 3" xfId="3292"/>
    <cellStyle name="Примечание 20 4" xfId="3293"/>
    <cellStyle name="Примечание 20 5" xfId="4259"/>
    <cellStyle name="Примечание 21" xfId="3294"/>
    <cellStyle name="Примечание 21 2" xfId="3295"/>
    <cellStyle name="Примечание 21 3" xfId="3296"/>
    <cellStyle name="Примечание 21 4" xfId="3297"/>
    <cellStyle name="Примечание 21 5" xfId="4260"/>
    <cellStyle name="Примечание 22" xfId="3298"/>
    <cellStyle name="Примечание 22 2" xfId="3299"/>
    <cellStyle name="Примечание 22 3" xfId="3300"/>
    <cellStyle name="Примечание 22 3 2" xfId="4261"/>
    <cellStyle name="Примечание 22 3 2 2" xfId="4262"/>
    <cellStyle name="Примечание 22 4" xfId="3301"/>
    <cellStyle name="Примечание 22 5" xfId="4263"/>
    <cellStyle name="Примечание 23" xfId="3302"/>
    <cellStyle name="Примечание 23 2" xfId="3303"/>
    <cellStyle name="Примечание 23 3" xfId="3304"/>
    <cellStyle name="Примечание 23 3 2" xfId="4264"/>
    <cellStyle name="Примечание 23 3 2 2" xfId="4265"/>
    <cellStyle name="Примечание 23 4" xfId="3305"/>
    <cellStyle name="Примечание 23 5" xfId="4266"/>
    <cellStyle name="Примечание 24" xfId="3306"/>
    <cellStyle name="Примечание 24 2" xfId="3307"/>
    <cellStyle name="Примечание 24 3" xfId="3308"/>
    <cellStyle name="Примечание 24 3 2" xfId="4267"/>
    <cellStyle name="Примечание 24 3 2 2" xfId="4268"/>
    <cellStyle name="Примечание 24 4" xfId="3309"/>
    <cellStyle name="Примечание 24 5" xfId="4269"/>
    <cellStyle name="Примечание 25" xfId="3310"/>
    <cellStyle name="Примечание 25 2" xfId="3311"/>
    <cellStyle name="Примечание 25 3" xfId="3312"/>
    <cellStyle name="Примечание 25 3 2" xfId="4270"/>
    <cellStyle name="Примечание 25 3 2 2" xfId="4271"/>
    <cellStyle name="Примечание 25 4" xfId="3313"/>
    <cellStyle name="Примечание 25 5" xfId="4272"/>
    <cellStyle name="Примечание 26" xfId="3314"/>
    <cellStyle name="Примечание 26 2" xfId="3315"/>
    <cellStyle name="Примечание 26 3" xfId="3316"/>
    <cellStyle name="Примечание 26 3 2" xfId="4273"/>
    <cellStyle name="Примечание 26 3 2 2" xfId="4274"/>
    <cellStyle name="Примечание 26 4" xfId="3317"/>
    <cellStyle name="Примечание 26 5" xfId="4275"/>
    <cellStyle name="Примечание 27" xfId="3318"/>
    <cellStyle name="Примечание 27 2" xfId="3319"/>
    <cellStyle name="Примечание 27 3" xfId="3320"/>
    <cellStyle name="Примечание 27 3 2" xfId="4276"/>
    <cellStyle name="Примечание 27 3 2 2" xfId="4277"/>
    <cellStyle name="Примечание 27 4" xfId="3321"/>
    <cellStyle name="Примечание 27 5" xfId="4278"/>
    <cellStyle name="Примечание 28" xfId="3322"/>
    <cellStyle name="Примечание 28 2" xfId="3323"/>
    <cellStyle name="Примечание 28 3" xfId="3324"/>
    <cellStyle name="Примечание 28 3 2" xfId="4279"/>
    <cellStyle name="Примечание 28 3 2 2" xfId="4280"/>
    <cellStyle name="Примечание 28 4" xfId="3325"/>
    <cellStyle name="Примечание 28 5" xfId="4281"/>
    <cellStyle name="Примечание 29" xfId="3326"/>
    <cellStyle name="Примечание 29 2" xfId="3327"/>
    <cellStyle name="Примечание 29 3" xfId="3328"/>
    <cellStyle name="Примечание 29 3 2" xfId="4282"/>
    <cellStyle name="Примечание 29 3 2 2" xfId="4283"/>
    <cellStyle name="Примечание 29 4" xfId="3329"/>
    <cellStyle name="Примечание 29 5" xfId="4284"/>
    <cellStyle name="Примечание 3" xfId="3330"/>
    <cellStyle name="Примечание 3 2" xfId="4285"/>
    <cellStyle name="Примечание 30" xfId="3331"/>
    <cellStyle name="Примечание 30 2" xfId="3332"/>
    <cellStyle name="Примечание 30 3" xfId="3333"/>
    <cellStyle name="Примечание 30 3 2" xfId="4286"/>
    <cellStyle name="Примечание 30 3 2 2" xfId="4287"/>
    <cellStyle name="Примечание 30 4" xfId="3334"/>
    <cellStyle name="Примечание 30 5" xfId="4288"/>
    <cellStyle name="Примечание 31" xfId="3335"/>
    <cellStyle name="Примечание 31 2" xfId="3336"/>
    <cellStyle name="Примечание 31 2 2" xfId="4289"/>
    <cellStyle name="Примечание 31 2 2 2" xfId="4290"/>
    <cellStyle name="Примечание 31 3" xfId="3337"/>
    <cellStyle name="Примечание 31 4" xfId="3338"/>
    <cellStyle name="Примечание 32" xfId="3339"/>
    <cellStyle name="Примечание 32 2" xfId="3340"/>
    <cellStyle name="Примечание 32 2 2" xfId="4291"/>
    <cellStyle name="Примечание 32 2 2 2" xfId="4292"/>
    <cellStyle name="Примечание 32 3" xfId="3341"/>
    <cellStyle name="Примечание 32 4" xfId="3342"/>
    <cellStyle name="Примечание 33" xfId="3343"/>
    <cellStyle name="Примечание 33 2" xfId="3344"/>
    <cellStyle name="Примечание 33 2 2" xfId="4293"/>
    <cellStyle name="Примечание 33 2 2 2" xfId="4294"/>
    <cellStyle name="Примечание 33 3" xfId="3345"/>
    <cellStyle name="Примечание 33 4" xfId="3346"/>
    <cellStyle name="Примечание 34" xfId="3347"/>
    <cellStyle name="Примечание 34 2" xfId="3348"/>
    <cellStyle name="Примечание 34 2 2" xfId="4295"/>
    <cellStyle name="Примечание 34 2 2 2" xfId="4296"/>
    <cellStyle name="Примечание 34 3" xfId="3349"/>
    <cellStyle name="Примечание 34 4" xfId="3350"/>
    <cellStyle name="Примечание 35" xfId="3351"/>
    <cellStyle name="Примечание 35 2" xfId="3352"/>
    <cellStyle name="Примечание 35 2 2" xfId="4297"/>
    <cellStyle name="Примечание 35 2 2 2" xfId="4298"/>
    <cellStyle name="Примечание 35 3" xfId="3353"/>
    <cellStyle name="Примечание 35 4" xfId="3354"/>
    <cellStyle name="Примечание 36" xfId="3355"/>
    <cellStyle name="Примечание 36 2" xfId="3356"/>
    <cellStyle name="Примечание 36 2 2" xfId="4299"/>
    <cellStyle name="Примечание 36 2 2 2" xfId="4300"/>
    <cellStyle name="Примечание 36 3" xfId="3357"/>
    <cellStyle name="Примечание 36 4" xfId="3358"/>
    <cellStyle name="Примечание 37" xfId="3359"/>
    <cellStyle name="Примечание 37 2" xfId="3360"/>
    <cellStyle name="Примечание 37 2 2" xfId="4301"/>
    <cellStyle name="Примечание 37 2 2 2" xfId="4302"/>
    <cellStyle name="Примечание 37 3" xfId="3361"/>
    <cellStyle name="Примечание 37 4" xfId="3362"/>
    <cellStyle name="Примечание 38" xfId="3363"/>
    <cellStyle name="Примечание 38 2" xfId="3364"/>
    <cellStyle name="Примечание 38 2 2" xfId="4303"/>
    <cellStyle name="Примечание 38 2 2 2" xfId="4304"/>
    <cellStyle name="Примечание 38 3" xfId="3365"/>
    <cellStyle name="Примечание 38 4" xfId="3366"/>
    <cellStyle name="Примечание 39" xfId="3367"/>
    <cellStyle name="Примечание 39 2" xfId="3368"/>
    <cellStyle name="Примечание 39 2 2" xfId="4305"/>
    <cellStyle name="Примечание 39 2 2 2" xfId="4306"/>
    <cellStyle name="Примечание 39 3" xfId="3369"/>
    <cellStyle name="Примечание 39 4" xfId="3370"/>
    <cellStyle name="Примечание 4" xfId="3371"/>
    <cellStyle name="Примечание 4 2" xfId="4307"/>
    <cellStyle name="Примечание 40" xfId="3372"/>
    <cellStyle name="Примечание 40 2" xfId="3373"/>
    <cellStyle name="Примечание 40 2 2" xfId="4308"/>
    <cellStyle name="Примечание 40 2 2 2" xfId="4309"/>
    <cellStyle name="Примечание 40 3" xfId="3374"/>
    <cellStyle name="Примечание 40 4" xfId="3375"/>
    <cellStyle name="Примечание 41" xfId="3376"/>
    <cellStyle name="Примечание 41 2" xfId="3377"/>
    <cellStyle name="Примечание 41 2 2" xfId="4310"/>
    <cellStyle name="Примечание 41 2 2 2" xfId="4311"/>
    <cellStyle name="Примечание 41 3" xfId="3378"/>
    <cellStyle name="Примечание 41 4" xfId="3379"/>
    <cellStyle name="Примечание 42" xfId="3380"/>
    <cellStyle name="Примечание 42 2" xfId="3381"/>
    <cellStyle name="Примечание 42 2 2" xfId="4312"/>
    <cellStyle name="Примечание 42 2 2 2" xfId="4313"/>
    <cellStyle name="Примечание 42 3" xfId="3382"/>
    <cellStyle name="Примечание 42 4" xfId="3383"/>
    <cellStyle name="Примечание 43" xfId="3384"/>
    <cellStyle name="Примечание 43 2" xfId="3385"/>
    <cellStyle name="Примечание 43 2 2" xfId="4314"/>
    <cellStyle name="Примечание 43 2 2 2" xfId="4315"/>
    <cellStyle name="Примечание 43 3" xfId="3386"/>
    <cellStyle name="Примечание 43 4" xfId="3387"/>
    <cellStyle name="Примечание 44" xfId="3388"/>
    <cellStyle name="Примечание 44 2" xfId="3389"/>
    <cellStyle name="Примечание 44 2 2" xfId="4316"/>
    <cellStyle name="Примечание 44 2 2 2" xfId="4317"/>
    <cellStyle name="Примечание 44 3" xfId="3390"/>
    <cellStyle name="Примечание 44 4" xfId="3391"/>
    <cellStyle name="Примечание 45" xfId="3392"/>
    <cellStyle name="Примечание 45 2" xfId="3393"/>
    <cellStyle name="Примечание 45 2 2" xfId="4318"/>
    <cellStyle name="Примечание 45 2 2 2" xfId="4319"/>
    <cellStyle name="Примечание 45 3" xfId="3394"/>
    <cellStyle name="Примечание 45 4" xfId="3395"/>
    <cellStyle name="Примечание 46" xfId="3396"/>
    <cellStyle name="Примечание 46 2" xfId="3397"/>
    <cellStyle name="Примечание 46 2 2" xfId="4320"/>
    <cellStyle name="Примечание 46 2 2 2" xfId="4321"/>
    <cellStyle name="Примечание 46 3" xfId="3398"/>
    <cellStyle name="Примечание 46 4" xfId="3399"/>
    <cellStyle name="Примечание 47" xfId="3400"/>
    <cellStyle name="Примечание 47 2" xfId="3401"/>
    <cellStyle name="Примечание 47 2 2" xfId="4322"/>
    <cellStyle name="Примечание 47 2 2 2" xfId="4323"/>
    <cellStyle name="Примечание 47 3" xfId="3402"/>
    <cellStyle name="Примечание 47 4" xfId="3403"/>
    <cellStyle name="Примечание 48" xfId="3404"/>
    <cellStyle name="Примечание 48 2" xfId="3405"/>
    <cellStyle name="Примечание 48 2 2" xfId="4324"/>
    <cellStyle name="Примечание 48 2 2 2" xfId="4325"/>
    <cellStyle name="Примечание 48 3" xfId="3406"/>
    <cellStyle name="Примечание 48 4" xfId="3407"/>
    <cellStyle name="Примечание 49" xfId="3408"/>
    <cellStyle name="Примечание 49 2" xfId="3409"/>
    <cellStyle name="Примечание 49 2 2" xfId="4326"/>
    <cellStyle name="Примечание 49 2 2 2" xfId="4327"/>
    <cellStyle name="Примечание 49 3" xfId="3410"/>
    <cellStyle name="Примечание 49 4" xfId="3411"/>
    <cellStyle name="Примечание 5" xfId="3412"/>
    <cellStyle name="Примечание 5 2" xfId="4328"/>
    <cellStyle name="Примечание 50" xfId="3413"/>
    <cellStyle name="Примечание 50 2" xfId="3414"/>
    <cellStyle name="Примечание 50 3" xfId="3415"/>
    <cellStyle name="Примечание 50 4" xfId="3416"/>
    <cellStyle name="Примечание 51" xfId="3417"/>
    <cellStyle name="Примечание 51 2" xfId="3418"/>
    <cellStyle name="Примечание 51 3" xfId="3419"/>
    <cellStyle name="Примечание 51 4" xfId="3420"/>
    <cellStyle name="Примечание 52" xfId="3421"/>
    <cellStyle name="Примечание 52 2" xfId="3422"/>
    <cellStyle name="Примечание 52 3" xfId="3423"/>
    <cellStyle name="Примечание 52 4" xfId="3424"/>
    <cellStyle name="Примечание 53" xfId="3425"/>
    <cellStyle name="Примечание 53 2" xfId="3426"/>
    <cellStyle name="Примечание 53 3" xfId="3427"/>
    <cellStyle name="Примечание 53 4" xfId="3428"/>
    <cellStyle name="Примечание 54" xfId="3429"/>
    <cellStyle name="Примечание 54 2" xfId="3430"/>
    <cellStyle name="Примечание 54 3" xfId="3431"/>
    <cellStyle name="Примечание 54 4" xfId="3432"/>
    <cellStyle name="Примечание 55" xfId="3433"/>
    <cellStyle name="Примечание 55 2" xfId="3434"/>
    <cellStyle name="Примечание 55 3" xfId="3435"/>
    <cellStyle name="Примечание 55 4" xfId="3436"/>
    <cellStyle name="Примечание 56" xfId="3437"/>
    <cellStyle name="Примечание 56 2" xfId="3438"/>
    <cellStyle name="Примечание 56 3" xfId="3439"/>
    <cellStyle name="Примечание 56 4" xfId="3440"/>
    <cellStyle name="Примечание 57" xfId="3441"/>
    <cellStyle name="Примечание 57 2" xfId="3442"/>
    <cellStyle name="Примечание 57 3" xfId="3443"/>
    <cellStyle name="Примечание 57 4" xfId="3444"/>
    <cellStyle name="Примечание 58" xfId="3445"/>
    <cellStyle name="Примечание 58 2" xfId="3446"/>
    <cellStyle name="Примечание 58 3" xfId="3447"/>
    <cellStyle name="Примечание 58 4" xfId="3448"/>
    <cellStyle name="Примечание 59" xfId="3449"/>
    <cellStyle name="Примечание 59 2" xfId="3450"/>
    <cellStyle name="Примечание 59 3" xfId="3451"/>
    <cellStyle name="Примечание 59 4" xfId="3452"/>
    <cellStyle name="Примечание 6" xfId="3453"/>
    <cellStyle name="Примечание 6 2" xfId="4329"/>
    <cellStyle name="Примечание 60" xfId="3454"/>
    <cellStyle name="Примечание 60 2" xfId="3455"/>
    <cellStyle name="Примечание 60 3" xfId="3456"/>
    <cellStyle name="Примечание 60 4" xfId="3457"/>
    <cellStyle name="Примечание 61" xfId="3458"/>
    <cellStyle name="Примечание 61 2" xfId="3459"/>
    <cellStyle name="Примечание 61 3" xfId="3460"/>
    <cellStyle name="Примечание 61 4" xfId="3461"/>
    <cellStyle name="Примечание 62" xfId="3462"/>
    <cellStyle name="Примечание 62 2" xfId="3463"/>
    <cellStyle name="Примечание 62 3" xfId="3464"/>
    <cellStyle name="Примечание 62 4" xfId="3465"/>
    <cellStyle name="Примечание 63" xfId="3466"/>
    <cellStyle name="Примечание 63 2" xfId="3467"/>
    <cellStyle name="Примечание 63 3" xfId="3468"/>
    <cellStyle name="Примечание 63 4" xfId="3469"/>
    <cellStyle name="Примечание 64" xfId="3470"/>
    <cellStyle name="Примечание 64 2" xfId="3471"/>
    <cellStyle name="Примечание 64 3" xfId="3472"/>
    <cellStyle name="Примечание 64 4" xfId="3473"/>
    <cellStyle name="Примечание 65" xfId="3474"/>
    <cellStyle name="Примечание 65 2" xfId="3475"/>
    <cellStyle name="Примечание 65 3" xfId="3476"/>
    <cellStyle name="Примечание 65 4" xfId="3477"/>
    <cellStyle name="Примечание 66" xfId="3478"/>
    <cellStyle name="Примечание 66 2" xfId="3479"/>
    <cellStyle name="Примечание 66 3" xfId="3480"/>
    <cellStyle name="Примечание 66 4" xfId="3481"/>
    <cellStyle name="Примечание 67" xfId="3482"/>
    <cellStyle name="Примечание 67 2" xfId="3483"/>
    <cellStyle name="Примечание 67 3" xfId="3484"/>
    <cellStyle name="Примечание 67 4" xfId="3485"/>
    <cellStyle name="Примечание 68" xfId="3486"/>
    <cellStyle name="Примечание 68 2" xfId="3487"/>
    <cellStyle name="Примечание 68 3" xfId="3488"/>
    <cellStyle name="Примечание 68 4" xfId="3489"/>
    <cellStyle name="Примечание 69" xfId="3490"/>
    <cellStyle name="Примечание 69 2" xfId="3491"/>
    <cellStyle name="Примечание 69 3" xfId="3492"/>
    <cellStyle name="Примечание 69 4" xfId="3493"/>
    <cellStyle name="Примечание 7" xfId="3494"/>
    <cellStyle name="Примечание 7 2" xfId="4330"/>
    <cellStyle name="Примечание 70" xfId="3495"/>
    <cellStyle name="Примечание 70 2" xfId="3496"/>
    <cellStyle name="Примечание 70 3" xfId="3497"/>
    <cellStyle name="Примечание 70 4" xfId="3498"/>
    <cellStyle name="Примечание 71" xfId="3499"/>
    <cellStyle name="Примечание 71 2" xfId="3500"/>
    <cellStyle name="Примечание 71 3" xfId="3501"/>
    <cellStyle name="Примечание 71 4" xfId="3502"/>
    <cellStyle name="Примечание 72" xfId="3503"/>
    <cellStyle name="Примечание 72 2" xfId="3504"/>
    <cellStyle name="Примечание 72 3" xfId="3505"/>
    <cellStyle name="Примечание 72 4" xfId="3506"/>
    <cellStyle name="Примечание 73" xfId="3507"/>
    <cellStyle name="Примечание 73 2" xfId="3508"/>
    <cellStyle name="Примечание 73 3" xfId="3509"/>
    <cellStyle name="Примечание 73 4" xfId="3510"/>
    <cellStyle name="Примечание 74" xfId="3511"/>
    <cellStyle name="Примечание 74 2" xfId="3512"/>
    <cellStyle name="Примечание 74 3" xfId="3513"/>
    <cellStyle name="Примечание 74 4" xfId="3514"/>
    <cellStyle name="Примечание 75" xfId="3515"/>
    <cellStyle name="Примечание 75 2" xfId="3516"/>
    <cellStyle name="Примечание 75 3" xfId="3517"/>
    <cellStyle name="Примечание 75 4" xfId="3518"/>
    <cellStyle name="Примечание 76" xfId="3519"/>
    <cellStyle name="Примечание 76 2" xfId="3520"/>
    <cellStyle name="Примечание 76 3" xfId="3521"/>
    <cellStyle name="Примечание 76 4" xfId="3522"/>
    <cellStyle name="Примечание 77" xfId="3523"/>
    <cellStyle name="Примечание 77 2" xfId="3524"/>
    <cellStyle name="Примечание 77 3" xfId="3525"/>
    <cellStyle name="Примечание 77 4" xfId="3526"/>
    <cellStyle name="Примечание 78" xfId="3527"/>
    <cellStyle name="Примечание 78 2" xfId="3528"/>
    <cellStyle name="Примечание 78 3" xfId="3529"/>
    <cellStyle name="Примечание 78 4" xfId="3530"/>
    <cellStyle name="Примечание 79" xfId="3531"/>
    <cellStyle name="Примечание 79 2" xfId="3532"/>
    <cellStyle name="Примечание 79 3" xfId="3533"/>
    <cellStyle name="Примечание 79 4" xfId="3534"/>
    <cellStyle name="Примечание 8" xfId="3535"/>
    <cellStyle name="Примечание 8 2" xfId="4331"/>
    <cellStyle name="Примечание 80" xfId="3536"/>
    <cellStyle name="Примечание 80 2" xfId="3537"/>
    <cellStyle name="Примечание 80 3" xfId="3538"/>
    <cellStyle name="Примечание 80 4" xfId="3539"/>
    <cellStyle name="Примечание 81" xfId="3540"/>
    <cellStyle name="Примечание 81 2" xfId="3541"/>
    <cellStyle name="Примечание 81 3" xfId="3542"/>
    <cellStyle name="Примечание 81 4" xfId="3543"/>
    <cellStyle name="Примечание 82" xfId="3544"/>
    <cellStyle name="Примечание 82 2" xfId="3545"/>
    <cellStyle name="Примечание 82 3" xfId="3546"/>
    <cellStyle name="Примечание 82 4" xfId="3547"/>
    <cellStyle name="Примечание 83" xfId="3548"/>
    <cellStyle name="Примечание 83 2" xfId="3549"/>
    <cellStyle name="Примечание 83 2 2" xfId="3550"/>
    <cellStyle name="Примечание 83 3" xfId="3551"/>
    <cellStyle name="Примечание 83 3 2" xfId="3552"/>
    <cellStyle name="Примечание 83 4" xfId="3553"/>
    <cellStyle name="Примечание 83 4 2" xfId="3554"/>
    <cellStyle name="Примечание 83 5" xfId="3555"/>
    <cellStyle name="Примечание 84" xfId="3556"/>
    <cellStyle name="Примечание 84 2" xfId="3557"/>
    <cellStyle name="Примечание 84 2 2" xfId="3558"/>
    <cellStyle name="Примечание 84 3" xfId="3559"/>
    <cellStyle name="Примечание 84 3 2" xfId="3560"/>
    <cellStyle name="Примечание 84 4" xfId="3561"/>
    <cellStyle name="Примечание 84 4 2" xfId="3562"/>
    <cellStyle name="Примечание 84 5" xfId="3563"/>
    <cellStyle name="Примечание 85" xfId="3564"/>
    <cellStyle name="Примечание 85 2" xfId="3565"/>
    <cellStyle name="Примечание 85 2 2" xfId="3566"/>
    <cellStyle name="Примечание 85 3" xfId="3567"/>
    <cellStyle name="Примечание 85 3 2" xfId="3568"/>
    <cellStyle name="Примечание 85 4" xfId="3569"/>
    <cellStyle name="Примечание 85 4 2" xfId="3570"/>
    <cellStyle name="Примечание 85 5" xfId="3571"/>
    <cellStyle name="Примечание 86" xfId="3572"/>
    <cellStyle name="Примечание 86 2" xfId="3573"/>
    <cellStyle name="Примечание 86 2 2" xfId="3574"/>
    <cellStyle name="Примечание 86 3" xfId="3575"/>
    <cellStyle name="Примечание 86 3 2" xfId="3576"/>
    <cellStyle name="Примечание 86 4" xfId="3577"/>
    <cellStyle name="Примечание 86 4 2" xfId="3578"/>
    <cellStyle name="Примечание 86 5" xfId="3579"/>
    <cellStyle name="Примечание 87" xfId="3580"/>
    <cellStyle name="Примечание 87 2" xfId="3581"/>
    <cellStyle name="Примечание 87 2 2" xfId="3582"/>
    <cellStyle name="Примечание 87 3" xfId="3583"/>
    <cellStyle name="Примечание 87 3 2" xfId="3584"/>
    <cellStyle name="Примечание 87 4" xfId="3585"/>
    <cellStyle name="Примечание 87 4 2" xfId="3586"/>
    <cellStyle name="Примечание 87 5" xfId="3587"/>
    <cellStyle name="Примечание 88" xfId="3588"/>
    <cellStyle name="Примечание 88 2" xfId="3589"/>
    <cellStyle name="Примечание 88 2 2" xfId="3590"/>
    <cellStyle name="Примечание 88 3" xfId="3591"/>
    <cellStyle name="Примечание 88 3 2" xfId="3592"/>
    <cellStyle name="Примечание 88 4" xfId="3593"/>
    <cellStyle name="Примечание 88 4 2" xfId="3594"/>
    <cellStyle name="Примечание 88 5" xfId="3595"/>
    <cellStyle name="Примечание 89" xfId="3596"/>
    <cellStyle name="Примечание 89 2" xfId="3597"/>
    <cellStyle name="Примечание 89 2 2" xfId="3598"/>
    <cellStyle name="Примечание 89 3" xfId="3599"/>
    <cellStyle name="Примечание 89 3 2" xfId="3600"/>
    <cellStyle name="Примечание 89 4" xfId="3601"/>
    <cellStyle name="Примечание 89 4 2" xfId="3602"/>
    <cellStyle name="Примечание 89 5" xfId="3603"/>
    <cellStyle name="Примечание 9" xfId="3604"/>
    <cellStyle name="Примечание 9 2" xfId="4332"/>
    <cellStyle name="Примечание 90" xfId="3605"/>
    <cellStyle name="Примечание 90 2" xfId="3606"/>
    <cellStyle name="Примечание 90 2 2" xfId="3607"/>
    <cellStyle name="Примечание 90 3" xfId="3608"/>
    <cellStyle name="Примечание 90 3 2" xfId="3609"/>
    <cellStyle name="Примечание 90 4" xfId="3610"/>
    <cellStyle name="Примечание 90 4 2" xfId="3611"/>
    <cellStyle name="Примечание 90 5" xfId="3612"/>
    <cellStyle name="Примечание 91" xfId="3613"/>
    <cellStyle name="Примечание 91 2" xfId="3614"/>
    <cellStyle name="Примечание 91 2 2" xfId="3615"/>
    <cellStyle name="Примечание 91 3" xfId="3616"/>
    <cellStyle name="Примечание 91 3 2" xfId="3617"/>
    <cellStyle name="Примечание 91 4" xfId="3618"/>
    <cellStyle name="Примечание 91 4 2" xfId="3619"/>
    <cellStyle name="Примечание 91 5" xfId="3620"/>
    <cellStyle name="Примечание 92" xfId="3621"/>
    <cellStyle name="Примечание 92 2" xfId="3622"/>
    <cellStyle name="Примечание 92 2 2" xfId="3623"/>
    <cellStyle name="Примечание 92 3" xfId="3624"/>
    <cellStyle name="Примечание 92 3 2" xfId="3625"/>
    <cellStyle name="Примечание 92 4" xfId="3626"/>
    <cellStyle name="Примечание 92 4 2" xfId="3627"/>
    <cellStyle name="Примечание 92 5" xfId="3628"/>
    <cellStyle name="Примечание 93" xfId="3629"/>
    <cellStyle name="Примечание 93 2" xfId="3630"/>
    <cellStyle name="Примечание 93 2 2" xfId="3631"/>
    <cellStyle name="Примечание 93 3" xfId="3632"/>
    <cellStyle name="Примечание 93 3 2" xfId="3633"/>
    <cellStyle name="Примечание 93 4" xfId="3634"/>
    <cellStyle name="Примечание 93 4 2" xfId="3635"/>
    <cellStyle name="Примечание 93 5" xfId="3636"/>
    <cellStyle name="Примечание 94" xfId="3637"/>
    <cellStyle name="Примечание 94 2" xfId="3638"/>
    <cellStyle name="Примечание 94 2 2" xfId="3639"/>
    <cellStyle name="Примечание 94 3" xfId="3640"/>
    <cellStyle name="Примечание 94 3 2" xfId="3641"/>
    <cellStyle name="Примечание 94 4" xfId="3642"/>
    <cellStyle name="Примечание 94 4 2" xfId="3643"/>
    <cellStyle name="Примечание 94 5" xfId="3644"/>
    <cellStyle name="Примечание 95" xfId="3645"/>
    <cellStyle name="Примечание 95 2" xfId="3646"/>
    <cellStyle name="Примечание 96" xfId="3647"/>
    <cellStyle name="Примечание 96 2" xfId="3648"/>
    <cellStyle name="Примечание 97" xfId="3649"/>
    <cellStyle name="Примечание 97 2" xfId="3650"/>
    <cellStyle name="Примечание 98" xfId="3651"/>
    <cellStyle name="Примечание 98 2" xfId="3652"/>
    <cellStyle name="Примечание 99" xfId="3653"/>
    <cellStyle name="Примечание 99 2" xfId="3654"/>
    <cellStyle name="Связанная ячейка 2" xfId="4333"/>
    <cellStyle name="Связанная ячейка 3" xfId="4334"/>
    <cellStyle name="Текст предупреждения 2" xfId="4335"/>
    <cellStyle name="Текст предупреждения 3" xfId="4336"/>
    <cellStyle name="Финансовый 10" xfId="4337"/>
    <cellStyle name="Финансовый 2" xfId="3655"/>
    <cellStyle name="Финансовый 2 2" xfId="3656"/>
    <cellStyle name="Финансовый 2 2 2" xfId="3657"/>
    <cellStyle name="Финансовый 2 2 2 2" xfId="3658"/>
    <cellStyle name="Финансовый 2 2 2 3" xfId="3659"/>
    <cellStyle name="Финансовый 2 2 2 4" xfId="3660"/>
    <cellStyle name="Финансовый 2 2 3" xfId="3661"/>
    <cellStyle name="Финансовый 2 2 4" xfId="3662"/>
    <cellStyle name="Финансовый 2 3" xfId="3663"/>
    <cellStyle name="Финансовый 3" xfId="3664"/>
    <cellStyle name="Финансовый 3 2" xfId="3665"/>
    <cellStyle name="Финансовый 3 3" xfId="3666"/>
    <cellStyle name="Финансовый 3 4" xfId="3667"/>
    <cellStyle name="Финансовый 4" xfId="4338"/>
    <cellStyle name="Финансовый 4 2" xfId="3668"/>
    <cellStyle name="Финансовый 5" xfId="4339"/>
    <cellStyle name="Финансовый 6" xfId="4340"/>
    <cellStyle name="Финансовый 7" xfId="4341"/>
    <cellStyle name="Финансовый 8" xfId="4342"/>
    <cellStyle name="Финансовый 9" xfId="4343"/>
    <cellStyle name="Хороший 2" xfId="4344"/>
    <cellStyle name="Хороший 3" xfId="43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783981</xdr:colOff>
      <xdr:row>2</xdr:row>
      <xdr:rowOff>36632</xdr:rowOff>
    </xdr:from>
    <xdr:to>
      <xdr:col>3</xdr:col>
      <xdr:colOff>1516672</xdr:colOff>
      <xdr:row>4</xdr:row>
      <xdr:rowOff>139210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4901" y="379532"/>
          <a:ext cx="732691" cy="3311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52;&#1045;&#1058;&#1067;/2_1_&#1050;&#1042;&#1040;&#1056;&#1058;&#1040;&#1051;_23,_&#1042;&#1042;&#1054;&#1044;_&#1052;_3_9_&#1052;&#1045;&#1046;&#1044;&#1059;_&#1058;&#1050;_4_&#1048;_&#1058;&#1050;_13_&#1056;&#1059;_10%20(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52;&#1045;&#1058;&#1067;/2_4_&#1050;&#1042;&#1040;&#1056;&#1058;&#1040;_25,_&#1042;&#1042;&#1054;&#1044;_&#1056;_1_12_&#1052;&#1045;&#1046;&#1044;&#1059;_&#1058;&#1050;_4_&#1048;_&#1058;&#1042;_6_&#1056;_10%20(2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2_05_&#1080;&#1089;&#1087;&#1088;_&#1059;&#1051;_&#1060;&#1054;&#1047;&#1048;&#1051;&#1058;&#1045;&#1055;&#1040;,_&#1042;&#1042;&#1054;&#1044;_&#1052;_1_20_&#1052;&#1045;&#1046;&#1044;&#1059;_&#1058;&#1050;_&#1052;_1_20_&#1048;_&#1055;&#105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-01_ЛРВ"/>
      <sheetName val="РЕСУРС"/>
      <sheetName val="Лист1"/>
      <sheetName val="СТАРТОВАЯ СТОИМОСТЬ"/>
      <sheetName val="Б159"/>
      <sheetName val="деф.акт"/>
    </sheetNames>
    <sheetDataSet>
      <sheetData sheetId="0">
        <row r="367">
          <cell r="F367">
            <v>1109.329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2-04_ЛРВ"/>
      <sheetName val="РЕСУРС"/>
      <sheetName val="Лист1"/>
      <sheetName val="СТАРТОВАЯ СТОИМОСТЬ"/>
      <sheetName val="Б159"/>
      <sheetName val="Б159 (2)"/>
      <sheetName val="деф.акт"/>
    </sheetNames>
    <sheetDataSet>
      <sheetData sheetId="0">
        <row r="362">
          <cell r="F362">
            <v>8.36</v>
          </cell>
        </row>
        <row r="365">
          <cell r="F365">
            <v>1304.5359000000001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СТАРТОВАЯ СТОИМОСТЬ"/>
      <sheetName val="Б219 "/>
      <sheetName val="ФИЗ.ОБ"/>
    </sheetNames>
    <sheetDataSet>
      <sheetData sheetId="0">
        <row r="292">
          <cell r="F292">
            <v>8.2959999999999994</v>
          </cell>
        </row>
        <row r="347">
          <cell r="F347">
            <v>1021.3795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7"/>
  <sheetViews>
    <sheetView showGridLines="0" topLeftCell="A328" zoomScaleNormal="100" workbookViewId="0">
      <selection activeCell="C344" sqref="C344"/>
    </sheetView>
  </sheetViews>
  <sheetFormatPr defaultColWidth="9.109375" defaultRowHeight="13.2" outlineLevelRow="1"/>
  <cols>
    <col min="1" max="1" width="5.44140625" style="14" customWidth="1"/>
    <col min="2" max="2" width="13.5546875" style="14" customWidth="1"/>
    <col min="3" max="3" width="82.88671875" style="14" customWidth="1"/>
    <col min="4" max="6" width="10.109375" style="14" customWidth="1"/>
    <col min="7" max="16384" width="9.109375" style="14"/>
  </cols>
  <sheetData>
    <row r="1" spans="1:6" s="1" customFormat="1">
      <c r="F1" s="2" t="s">
        <v>0</v>
      </c>
    </row>
    <row r="2" spans="1:6" s="1" customFormat="1" ht="84" customHeight="1">
      <c r="B2" s="286" t="s">
        <v>1</v>
      </c>
      <c r="C2" s="286"/>
      <c r="D2" s="286"/>
      <c r="E2" s="286"/>
      <c r="F2" s="286"/>
    </row>
    <row r="3" spans="1:6" s="1" customFormat="1">
      <c r="A3" s="3"/>
      <c r="B3" s="287" t="s">
        <v>2</v>
      </c>
      <c r="C3" s="287"/>
      <c r="D3" s="287"/>
      <c r="E3" s="287"/>
      <c r="F3" s="287"/>
    </row>
    <row r="4" spans="1:6" s="1" customFormat="1">
      <c r="C4" s="4"/>
      <c r="D4" s="4"/>
      <c r="E4" s="4"/>
      <c r="F4" s="4"/>
    </row>
    <row r="5" spans="1:6" s="1" customFormat="1" ht="15.6">
      <c r="A5" s="5"/>
      <c r="B5" s="5"/>
      <c r="C5" s="6" t="s">
        <v>3</v>
      </c>
      <c r="D5" s="288" t="s">
        <v>4</v>
      </c>
      <c r="E5" s="288"/>
      <c r="F5" s="288"/>
    </row>
    <row r="6" spans="1:6" s="1" customFormat="1">
      <c r="A6" s="3"/>
      <c r="B6" s="289" t="s">
        <v>5</v>
      </c>
      <c r="C6" s="289"/>
      <c r="D6" s="289"/>
      <c r="E6" s="289"/>
      <c r="F6" s="289"/>
    </row>
    <row r="7" spans="1:6" s="1" customFormat="1">
      <c r="D7" s="4"/>
      <c r="F7" s="7" t="s">
        <v>6</v>
      </c>
    </row>
    <row r="8" spans="1:6" s="1" customFormat="1">
      <c r="A8" s="7" t="s">
        <v>7</v>
      </c>
      <c r="B8" s="286" t="s">
        <v>8</v>
      </c>
      <c r="C8" s="286"/>
      <c r="D8" s="286"/>
      <c r="E8" s="286"/>
      <c r="F8" s="286"/>
    </row>
    <row r="9" spans="1:6" s="1" customFormat="1">
      <c r="A9" s="3"/>
      <c r="B9" s="287" t="s">
        <v>9</v>
      </c>
      <c r="C9" s="287"/>
      <c r="D9" s="287"/>
      <c r="E9" s="287"/>
      <c r="F9" s="287"/>
    </row>
    <row r="10" spans="1:6" s="1" customFormat="1"/>
    <row r="11" spans="1:6" s="1" customFormat="1">
      <c r="A11" s="8" t="s">
        <v>10</v>
      </c>
      <c r="B11" s="8"/>
      <c r="C11" s="281"/>
      <c r="D11" s="281"/>
      <c r="E11" s="281"/>
      <c r="F11" s="281"/>
    </row>
    <row r="12" spans="1:6" s="9" customFormat="1" ht="12.75" customHeight="1">
      <c r="A12" s="282" t="s">
        <v>11</v>
      </c>
      <c r="B12" s="282" t="s">
        <v>12</v>
      </c>
      <c r="C12" s="282" t="s">
        <v>13</v>
      </c>
      <c r="D12" s="282" t="s">
        <v>14</v>
      </c>
      <c r="E12" s="284" t="s">
        <v>15</v>
      </c>
      <c r="F12" s="285"/>
    </row>
    <row r="13" spans="1:6" s="9" customFormat="1" ht="34.5" customHeight="1">
      <c r="A13" s="283"/>
      <c r="B13" s="283"/>
      <c r="C13" s="283"/>
      <c r="D13" s="283"/>
      <c r="E13" s="10" t="s">
        <v>16</v>
      </c>
      <c r="F13" s="10" t="s">
        <v>17</v>
      </c>
    </row>
    <row r="14" spans="1:6" s="13" customFormat="1">
      <c r="A14" s="11">
        <v>1</v>
      </c>
      <c r="B14" s="12">
        <v>2</v>
      </c>
      <c r="C14" s="12">
        <v>3</v>
      </c>
      <c r="D14" s="12">
        <v>4</v>
      </c>
      <c r="E14" s="12">
        <v>5</v>
      </c>
      <c r="F14" s="12">
        <v>6</v>
      </c>
    </row>
    <row r="15" spans="1:6">
      <c r="A15" s="278"/>
      <c r="B15" s="279"/>
      <c r="C15" s="279"/>
      <c r="D15" s="279"/>
      <c r="E15" s="279"/>
      <c r="F15" s="280"/>
    </row>
    <row r="16" spans="1:6" ht="15.75" customHeight="1">
      <c r="A16" s="275" t="s">
        <v>18</v>
      </c>
      <c r="B16" s="276"/>
      <c r="C16" s="276"/>
      <c r="D16" s="276"/>
      <c r="E16" s="276"/>
      <c r="F16" s="277"/>
    </row>
    <row r="17" spans="1:7" s="1" customFormat="1">
      <c r="A17" s="15" t="s">
        <v>19</v>
      </c>
      <c r="B17" s="16" t="s">
        <v>20</v>
      </c>
      <c r="C17" s="16" t="s">
        <v>21</v>
      </c>
      <c r="D17" s="17" t="s">
        <v>22</v>
      </c>
      <c r="E17" s="273">
        <v>1.4</v>
      </c>
      <c r="F17" s="274"/>
      <c r="G17" s="18"/>
    </row>
    <row r="18" spans="1:7" s="23" customFormat="1" outlineLevel="1">
      <c r="A18" s="19" t="s">
        <v>23</v>
      </c>
      <c r="B18" s="20" t="s">
        <v>19</v>
      </c>
      <c r="C18" s="21" t="s">
        <v>24</v>
      </c>
      <c r="D18" s="20" t="s">
        <v>25</v>
      </c>
      <c r="E18" s="22">
        <v>7.46</v>
      </c>
      <c r="F18" s="22">
        <v>10.444000000000001</v>
      </c>
    </row>
    <row r="19" spans="1:7" s="28" customFormat="1" outlineLevel="1">
      <c r="A19" s="24" t="s">
        <v>26</v>
      </c>
      <c r="B19" s="25" t="s">
        <v>27</v>
      </c>
      <c r="C19" s="26" t="s">
        <v>28</v>
      </c>
      <c r="D19" s="25" t="s">
        <v>29</v>
      </c>
      <c r="E19" s="27">
        <v>0.04</v>
      </c>
      <c r="F19" s="27">
        <v>5.6000000000000001E-2</v>
      </c>
    </row>
    <row r="20" spans="1:7" s="28" customFormat="1" outlineLevel="1">
      <c r="A20" s="29" t="s">
        <v>30</v>
      </c>
      <c r="B20" s="30" t="s">
        <v>31</v>
      </c>
      <c r="C20" s="31" t="s">
        <v>32</v>
      </c>
      <c r="D20" s="30" t="s">
        <v>29</v>
      </c>
      <c r="E20" s="32">
        <v>0.01</v>
      </c>
      <c r="F20" s="32">
        <v>1.4E-2</v>
      </c>
    </row>
    <row r="21" spans="1:7" s="33" customFormat="1" outlineLevel="1">
      <c r="A21" s="29" t="s">
        <v>33</v>
      </c>
      <c r="B21" s="30" t="s">
        <v>34</v>
      </c>
      <c r="C21" s="31" t="s">
        <v>35</v>
      </c>
      <c r="D21" s="30" t="s">
        <v>29</v>
      </c>
      <c r="E21" s="32">
        <v>15.29</v>
      </c>
      <c r="F21" s="32">
        <v>21.405999999999999</v>
      </c>
    </row>
    <row r="22" spans="1:7" s="33" customFormat="1" outlineLevel="1">
      <c r="A22" s="15" t="s">
        <v>36</v>
      </c>
      <c r="B22" s="16" t="s">
        <v>37</v>
      </c>
      <c r="C22" s="16" t="s">
        <v>38</v>
      </c>
      <c r="D22" s="17" t="s">
        <v>39</v>
      </c>
      <c r="E22" s="273">
        <v>0.32340000000000002</v>
      </c>
      <c r="F22" s="274"/>
    </row>
    <row r="23" spans="1:7" s="33" customFormat="1" outlineLevel="1">
      <c r="A23" s="19" t="s">
        <v>40</v>
      </c>
      <c r="B23" s="20" t="s">
        <v>19</v>
      </c>
      <c r="C23" s="21" t="s">
        <v>24</v>
      </c>
      <c r="D23" s="20" t="s">
        <v>25</v>
      </c>
      <c r="E23" s="22">
        <v>15.6</v>
      </c>
      <c r="F23" s="22">
        <v>5.0449999999999999</v>
      </c>
    </row>
    <row r="24" spans="1:7" s="33" customFormat="1" outlineLevel="1">
      <c r="A24" s="24" t="s">
        <v>41</v>
      </c>
      <c r="B24" s="25" t="s">
        <v>42</v>
      </c>
      <c r="C24" s="26" t="s">
        <v>43</v>
      </c>
      <c r="D24" s="25" t="s">
        <v>29</v>
      </c>
      <c r="E24" s="27">
        <v>2.67</v>
      </c>
      <c r="F24" s="27">
        <v>0.86347799999999997</v>
      </c>
    </row>
    <row r="25" spans="1:7" s="1" customFormat="1">
      <c r="A25" s="15" t="s">
        <v>44</v>
      </c>
      <c r="B25" s="16" t="s">
        <v>45</v>
      </c>
      <c r="C25" s="16" t="s">
        <v>46</v>
      </c>
      <c r="D25" s="17" t="s">
        <v>39</v>
      </c>
      <c r="E25" s="273">
        <v>0.21560000000000001</v>
      </c>
      <c r="F25" s="274"/>
      <c r="G25" s="18"/>
    </row>
    <row r="26" spans="1:7" ht="15.75" customHeight="1">
      <c r="A26" s="19" t="s">
        <v>47</v>
      </c>
      <c r="B26" s="20" t="s">
        <v>19</v>
      </c>
      <c r="C26" s="21" t="s">
        <v>24</v>
      </c>
      <c r="D26" s="20" t="s">
        <v>25</v>
      </c>
      <c r="E26" s="22">
        <v>155</v>
      </c>
      <c r="F26" s="22">
        <v>33.417999999999999</v>
      </c>
    </row>
    <row r="27" spans="1:7" s="1" customFormat="1" ht="24">
      <c r="A27" s="24" t="s">
        <v>48</v>
      </c>
      <c r="B27" s="25" t="s">
        <v>49</v>
      </c>
      <c r="C27" s="26" t="s">
        <v>50</v>
      </c>
      <c r="D27" s="25" t="s">
        <v>29</v>
      </c>
      <c r="E27" s="27">
        <v>44.08</v>
      </c>
      <c r="F27" s="27">
        <v>9.5036000000000005</v>
      </c>
      <c r="G27" s="18"/>
    </row>
    <row r="28" spans="1:7" s="23" customFormat="1" ht="24" outlineLevel="1">
      <c r="A28" s="29" t="s">
        <v>51</v>
      </c>
      <c r="B28" s="30" t="s">
        <v>52</v>
      </c>
      <c r="C28" s="31" t="s">
        <v>53</v>
      </c>
      <c r="D28" s="30" t="s">
        <v>29</v>
      </c>
      <c r="E28" s="32">
        <v>75</v>
      </c>
      <c r="F28" s="32">
        <v>16.170000000000002</v>
      </c>
    </row>
    <row r="29" spans="1:7" s="1" customFormat="1" ht="39.6">
      <c r="A29" s="15" t="s">
        <v>54</v>
      </c>
      <c r="B29" s="16" t="s">
        <v>55</v>
      </c>
      <c r="C29" s="16" t="s">
        <v>56</v>
      </c>
      <c r="D29" s="17" t="s">
        <v>57</v>
      </c>
      <c r="E29" s="273">
        <v>97.02</v>
      </c>
      <c r="F29" s="274"/>
      <c r="G29" s="18"/>
    </row>
    <row r="30" spans="1:7" s="23" customFormat="1" ht="24" outlineLevel="1">
      <c r="A30" s="24" t="s">
        <v>58</v>
      </c>
      <c r="B30" s="25" t="s">
        <v>59</v>
      </c>
      <c r="C30" s="26" t="s">
        <v>60</v>
      </c>
      <c r="D30" s="25" t="s">
        <v>29</v>
      </c>
      <c r="E30" s="27">
        <v>2.4E-2</v>
      </c>
      <c r="F30" s="27">
        <v>2.3285</v>
      </c>
    </row>
    <row r="31" spans="1:7" s="28" customFormat="1" ht="52.8" outlineLevel="1">
      <c r="A31" s="15" t="s">
        <v>61</v>
      </c>
      <c r="B31" s="16" t="s">
        <v>62</v>
      </c>
      <c r="C31" s="16" t="s">
        <v>63</v>
      </c>
      <c r="D31" s="17" t="s">
        <v>57</v>
      </c>
      <c r="E31" s="273">
        <v>97.02</v>
      </c>
      <c r="F31" s="274"/>
    </row>
    <row r="32" spans="1:7" s="1" customFormat="1">
      <c r="A32" s="24" t="s">
        <v>64</v>
      </c>
      <c r="B32" s="25" t="s">
        <v>65</v>
      </c>
      <c r="C32" s="26" t="s">
        <v>66</v>
      </c>
      <c r="D32" s="25" t="s">
        <v>29</v>
      </c>
      <c r="E32" s="27">
        <v>6.0597999999999999E-2</v>
      </c>
      <c r="F32" s="27">
        <v>5.8792</v>
      </c>
      <c r="G32" s="18"/>
    </row>
    <row r="33" spans="1:7" s="23" customFormat="1" ht="39.6" outlineLevel="1">
      <c r="A33" s="15" t="s">
        <v>67</v>
      </c>
      <c r="B33" s="16" t="s">
        <v>68</v>
      </c>
      <c r="C33" s="16" t="s">
        <v>69</v>
      </c>
      <c r="D33" s="17" t="s">
        <v>70</v>
      </c>
      <c r="E33" s="273">
        <v>0.21560000000000001</v>
      </c>
      <c r="F33" s="274"/>
    </row>
    <row r="34" spans="1:7" s="1" customFormat="1">
      <c r="A34" s="19" t="s">
        <v>71</v>
      </c>
      <c r="B34" s="20" t="s">
        <v>19</v>
      </c>
      <c r="C34" s="21" t="s">
        <v>24</v>
      </c>
      <c r="D34" s="20" t="s">
        <v>25</v>
      </c>
      <c r="E34" s="22">
        <v>33</v>
      </c>
      <c r="F34" s="22">
        <v>7.1147999999999998</v>
      </c>
      <c r="G34" s="18"/>
    </row>
    <row r="35" spans="1:7" s="28" customFormat="1" outlineLevel="1">
      <c r="A35" s="24" t="s">
        <v>72</v>
      </c>
      <c r="B35" s="25" t="s">
        <v>73</v>
      </c>
      <c r="C35" s="26" t="s">
        <v>74</v>
      </c>
      <c r="D35" s="25" t="s">
        <v>29</v>
      </c>
      <c r="E35" s="27">
        <v>0.36</v>
      </c>
      <c r="F35" s="27">
        <v>7.7616000000000004E-2</v>
      </c>
    </row>
    <row r="36" spans="1:7" s="1" customFormat="1">
      <c r="A36" s="29" t="s">
        <v>75</v>
      </c>
      <c r="B36" s="30" t="s">
        <v>27</v>
      </c>
      <c r="C36" s="31" t="s">
        <v>28</v>
      </c>
      <c r="D36" s="30" t="s">
        <v>29</v>
      </c>
      <c r="E36" s="32">
        <v>3.98</v>
      </c>
      <c r="F36" s="32">
        <v>0.85808799999999996</v>
      </c>
      <c r="G36" s="18"/>
    </row>
    <row r="37" spans="1:7" s="28" customFormat="1" outlineLevel="1">
      <c r="A37" s="29" t="s">
        <v>76</v>
      </c>
      <c r="B37" s="30" t="s">
        <v>77</v>
      </c>
      <c r="C37" s="31" t="s">
        <v>78</v>
      </c>
      <c r="D37" s="30" t="s">
        <v>29</v>
      </c>
      <c r="E37" s="32">
        <v>2.35</v>
      </c>
      <c r="F37" s="32">
        <v>0.50666</v>
      </c>
    </row>
    <row r="38" spans="1:7" s="1" customFormat="1">
      <c r="A38" s="29" t="s">
        <v>79</v>
      </c>
      <c r="B38" s="30" t="s">
        <v>80</v>
      </c>
      <c r="C38" s="31" t="s">
        <v>81</v>
      </c>
      <c r="D38" s="30" t="s">
        <v>29</v>
      </c>
      <c r="E38" s="32">
        <v>8.51</v>
      </c>
      <c r="F38" s="32">
        <v>1.8348</v>
      </c>
      <c r="G38" s="18"/>
    </row>
    <row r="39" spans="1:7" s="1" customFormat="1">
      <c r="A39" s="29" t="s">
        <v>82</v>
      </c>
      <c r="B39" s="30" t="s">
        <v>83</v>
      </c>
      <c r="C39" s="31" t="s">
        <v>84</v>
      </c>
      <c r="D39" s="30" t="s">
        <v>29</v>
      </c>
      <c r="E39" s="32">
        <v>19</v>
      </c>
      <c r="F39" s="32">
        <v>4.0964</v>
      </c>
      <c r="G39" s="18"/>
    </row>
    <row r="40" spans="1:7" s="28" customFormat="1" outlineLevel="1">
      <c r="A40" s="29" t="s">
        <v>85</v>
      </c>
      <c r="B40" s="30" t="s">
        <v>86</v>
      </c>
      <c r="C40" s="31" t="s">
        <v>87</v>
      </c>
      <c r="D40" s="30" t="s">
        <v>29</v>
      </c>
      <c r="E40" s="32">
        <v>2.6</v>
      </c>
      <c r="F40" s="32">
        <v>0.56055999999999995</v>
      </c>
    </row>
    <row r="41" spans="1:7" s="1" customFormat="1" ht="24">
      <c r="A41" s="34" t="s">
        <v>88</v>
      </c>
      <c r="B41" s="35" t="s">
        <v>89</v>
      </c>
      <c r="C41" s="36" t="s">
        <v>90</v>
      </c>
      <c r="D41" s="35" t="s">
        <v>91</v>
      </c>
      <c r="E41" s="37">
        <v>15</v>
      </c>
      <c r="F41" s="37">
        <v>3.234</v>
      </c>
      <c r="G41" s="18"/>
    </row>
    <row r="42" spans="1:7" s="28" customFormat="1" ht="24" outlineLevel="1">
      <c r="A42" s="38" t="s">
        <v>92</v>
      </c>
      <c r="B42" s="39" t="s">
        <v>93</v>
      </c>
      <c r="C42" s="40" t="s">
        <v>94</v>
      </c>
      <c r="D42" s="39" t="s">
        <v>91</v>
      </c>
      <c r="E42" s="41">
        <v>189</v>
      </c>
      <c r="F42" s="41">
        <v>40.748399999999997</v>
      </c>
    </row>
    <row r="43" spans="1:7" s="1" customFormat="1" ht="39.6">
      <c r="A43" s="15" t="s">
        <v>95</v>
      </c>
      <c r="B43" s="16" t="s">
        <v>96</v>
      </c>
      <c r="C43" s="16" t="s">
        <v>97</v>
      </c>
      <c r="D43" s="17" t="s">
        <v>70</v>
      </c>
      <c r="E43" s="273">
        <v>0.21560000000000001</v>
      </c>
      <c r="F43" s="274"/>
      <c r="G43" s="18"/>
    </row>
    <row r="44" spans="1:7" s="23" customFormat="1" outlineLevel="1">
      <c r="A44" s="19" t="s">
        <v>98</v>
      </c>
      <c r="B44" s="20" t="s">
        <v>19</v>
      </c>
      <c r="C44" s="21" t="s">
        <v>24</v>
      </c>
      <c r="D44" s="20" t="s">
        <v>25</v>
      </c>
      <c r="E44" s="22">
        <v>16.63</v>
      </c>
      <c r="F44" s="22">
        <v>3.5853999999999999</v>
      </c>
    </row>
    <row r="45" spans="1:7" s="1" customFormat="1">
      <c r="A45" s="24" t="s">
        <v>99</v>
      </c>
      <c r="B45" s="25" t="s">
        <v>100</v>
      </c>
      <c r="C45" s="26" t="s">
        <v>101</v>
      </c>
      <c r="D45" s="25" t="s">
        <v>29</v>
      </c>
      <c r="E45" s="27">
        <v>1.39</v>
      </c>
      <c r="F45" s="27">
        <v>0.29968400000000001</v>
      </c>
      <c r="G45" s="18"/>
    </row>
    <row r="46" spans="1:7" s="23" customFormat="1" outlineLevel="1">
      <c r="A46" s="29" t="s">
        <v>102</v>
      </c>
      <c r="B46" s="30" t="s">
        <v>103</v>
      </c>
      <c r="C46" s="31" t="s">
        <v>104</v>
      </c>
      <c r="D46" s="30" t="s">
        <v>29</v>
      </c>
      <c r="E46" s="32">
        <v>0.24</v>
      </c>
      <c r="F46" s="32">
        <v>5.1743999999999998E-2</v>
      </c>
    </row>
    <row r="47" spans="1:7" s="28" customFormat="1" outlineLevel="1">
      <c r="A47" s="29" t="s">
        <v>105</v>
      </c>
      <c r="B47" s="30" t="s">
        <v>86</v>
      </c>
      <c r="C47" s="31" t="s">
        <v>87</v>
      </c>
      <c r="D47" s="30" t="s">
        <v>29</v>
      </c>
      <c r="E47" s="32">
        <v>0.5</v>
      </c>
      <c r="F47" s="32">
        <v>0.10780000000000001</v>
      </c>
    </row>
    <row r="48" spans="1:7" s="28" customFormat="1" outlineLevel="1">
      <c r="A48" s="29" t="s">
        <v>106</v>
      </c>
      <c r="B48" s="30" t="s">
        <v>107</v>
      </c>
      <c r="C48" s="31" t="s">
        <v>108</v>
      </c>
      <c r="D48" s="30" t="s">
        <v>29</v>
      </c>
      <c r="E48" s="32">
        <v>0.12</v>
      </c>
      <c r="F48" s="32">
        <v>2.5871999999999999E-2</v>
      </c>
    </row>
    <row r="49" spans="1:7" s="1" customFormat="1">
      <c r="A49" s="29" t="s">
        <v>109</v>
      </c>
      <c r="B49" s="30" t="s">
        <v>110</v>
      </c>
      <c r="C49" s="31" t="s">
        <v>111</v>
      </c>
      <c r="D49" s="30" t="s">
        <v>29</v>
      </c>
      <c r="E49" s="32">
        <v>1.39</v>
      </c>
      <c r="F49" s="32">
        <v>0.29968400000000001</v>
      </c>
      <c r="G49" s="18"/>
    </row>
    <row r="50" spans="1:7" s="23" customFormat="1" outlineLevel="1">
      <c r="A50" s="29" t="s">
        <v>112</v>
      </c>
      <c r="B50" s="30" t="s">
        <v>113</v>
      </c>
      <c r="C50" s="31" t="s">
        <v>114</v>
      </c>
      <c r="D50" s="30" t="s">
        <v>29</v>
      </c>
      <c r="E50" s="32">
        <v>3.08</v>
      </c>
      <c r="F50" s="32">
        <v>0.66404799999999997</v>
      </c>
    </row>
    <row r="51" spans="1:7" s="28" customFormat="1" outlineLevel="1">
      <c r="A51" s="29" t="s">
        <v>115</v>
      </c>
      <c r="B51" s="30" t="s">
        <v>116</v>
      </c>
      <c r="C51" s="31" t="s">
        <v>117</v>
      </c>
      <c r="D51" s="30" t="s">
        <v>29</v>
      </c>
      <c r="E51" s="32">
        <v>1.37</v>
      </c>
      <c r="F51" s="32">
        <v>0.29537200000000002</v>
      </c>
    </row>
    <row r="52" spans="1:7" s="1" customFormat="1">
      <c r="A52" s="29" t="s">
        <v>118</v>
      </c>
      <c r="B52" s="30" t="s">
        <v>119</v>
      </c>
      <c r="C52" s="31" t="s">
        <v>120</v>
      </c>
      <c r="D52" s="30" t="s">
        <v>29</v>
      </c>
      <c r="E52" s="32">
        <v>1.55</v>
      </c>
      <c r="F52" s="32">
        <v>0.33417999999999998</v>
      </c>
      <c r="G52" s="18"/>
    </row>
    <row r="53" spans="1:7" s="28" customFormat="1" outlineLevel="1">
      <c r="A53" s="34" t="s">
        <v>121</v>
      </c>
      <c r="B53" s="35" t="s">
        <v>122</v>
      </c>
      <c r="C53" s="36" t="s">
        <v>123</v>
      </c>
      <c r="D53" s="35" t="s">
        <v>57</v>
      </c>
      <c r="E53" s="37">
        <v>92.5</v>
      </c>
      <c r="F53" s="37">
        <v>19.943000000000001</v>
      </c>
    </row>
    <row r="54" spans="1:7" s="1" customFormat="1">
      <c r="A54" s="38" t="s">
        <v>124</v>
      </c>
      <c r="B54" s="39" t="s">
        <v>125</v>
      </c>
      <c r="C54" s="40" t="s">
        <v>126</v>
      </c>
      <c r="D54" s="39" t="s">
        <v>57</v>
      </c>
      <c r="E54" s="41">
        <v>1.0800000000000001E-2</v>
      </c>
      <c r="F54" s="41">
        <v>2.3280000000000002E-3</v>
      </c>
      <c r="G54" s="18"/>
    </row>
    <row r="55" spans="1:7" s="23" customFormat="1" ht="26.4" outlineLevel="1">
      <c r="A55" s="15" t="s">
        <v>127</v>
      </c>
      <c r="B55" s="16" t="s">
        <v>128</v>
      </c>
      <c r="C55" s="16" t="s">
        <v>129</v>
      </c>
      <c r="D55" s="17" t="s">
        <v>70</v>
      </c>
      <c r="E55" s="273">
        <v>0.21560000000000001</v>
      </c>
      <c r="F55" s="274"/>
    </row>
    <row r="56" spans="1:7" ht="15.75" customHeight="1">
      <c r="A56" s="19" t="s">
        <v>130</v>
      </c>
      <c r="B56" s="20" t="s">
        <v>19</v>
      </c>
      <c r="C56" s="21" t="s">
        <v>24</v>
      </c>
      <c r="D56" s="20" t="s">
        <v>25</v>
      </c>
      <c r="E56" s="22">
        <v>2.3199999999999998</v>
      </c>
      <c r="F56" s="22">
        <v>0.50019199999999997</v>
      </c>
    </row>
    <row r="57" spans="1:7" s="1" customFormat="1">
      <c r="A57" s="24" t="s">
        <v>131</v>
      </c>
      <c r="B57" s="25" t="s">
        <v>100</v>
      </c>
      <c r="C57" s="26" t="s">
        <v>101</v>
      </c>
      <c r="D57" s="25" t="s">
        <v>29</v>
      </c>
      <c r="E57" s="27">
        <v>0.68799999999999994</v>
      </c>
      <c r="F57" s="27">
        <v>0.14833299999999999</v>
      </c>
      <c r="G57" s="18"/>
    </row>
    <row r="58" spans="1:7" s="23" customFormat="1" outlineLevel="1">
      <c r="A58" s="29" t="s">
        <v>132</v>
      </c>
      <c r="B58" s="30" t="s">
        <v>103</v>
      </c>
      <c r="C58" s="31" t="s">
        <v>104</v>
      </c>
      <c r="D58" s="30" t="s">
        <v>29</v>
      </c>
      <c r="E58" s="32">
        <v>0.12</v>
      </c>
      <c r="F58" s="32">
        <v>2.5871999999999999E-2</v>
      </c>
    </row>
    <row r="59" spans="1:7" s="28" customFormat="1" outlineLevel="1">
      <c r="A59" s="29" t="s">
        <v>133</v>
      </c>
      <c r="B59" s="30" t="s">
        <v>107</v>
      </c>
      <c r="C59" s="31" t="s">
        <v>108</v>
      </c>
      <c r="D59" s="30" t="s">
        <v>29</v>
      </c>
      <c r="E59" s="32">
        <v>0.06</v>
      </c>
      <c r="F59" s="32">
        <v>1.2936E-2</v>
      </c>
    </row>
    <row r="60" spans="1:7" s="1" customFormat="1">
      <c r="A60" s="29" t="s">
        <v>134</v>
      </c>
      <c r="B60" s="30" t="s">
        <v>110</v>
      </c>
      <c r="C60" s="31" t="s">
        <v>111</v>
      </c>
      <c r="D60" s="30" t="s">
        <v>29</v>
      </c>
      <c r="E60" s="32">
        <v>0.68799999999999994</v>
      </c>
      <c r="F60" s="32">
        <v>0.14833299999999999</v>
      </c>
      <c r="G60" s="18"/>
    </row>
    <row r="61" spans="1:7" s="23" customFormat="1" outlineLevel="1">
      <c r="A61" s="34" t="s">
        <v>135</v>
      </c>
      <c r="B61" s="35" t="s">
        <v>122</v>
      </c>
      <c r="C61" s="36" t="s">
        <v>123</v>
      </c>
      <c r="D61" s="35" t="s">
        <v>57</v>
      </c>
      <c r="E61" s="37">
        <v>46.24</v>
      </c>
      <c r="F61" s="37">
        <v>9.9693000000000005</v>
      </c>
    </row>
    <row r="62" spans="1:7" s="1" customFormat="1">
      <c r="A62" s="38" t="s">
        <v>136</v>
      </c>
      <c r="B62" s="39" t="s">
        <v>125</v>
      </c>
      <c r="C62" s="40" t="s">
        <v>126</v>
      </c>
      <c r="D62" s="39" t="s">
        <v>57</v>
      </c>
      <c r="E62" s="41">
        <v>5.5999999999999999E-3</v>
      </c>
      <c r="F62" s="41">
        <v>1.207E-3</v>
      </c>
      <c r="G62" s="18"/>
    </row>
    <row r="63" spans="1:7" s="23" customFormat="1" ht="39.6" outlineLevel="1">
      <c r="A63" s="15" t="s">
        <v>137</v>
      </c>
      <c r="B63" s="16" t="s">
        <v>138</v>
      </c>
      <c r="C63" s="16" t="s">
        <v>139</v>
      </c>
      <c r="D63" s="17" t="s">
        <v>70</v>
      </c>
      <c r="E63" s="273">
        <v>0.21560000000000001</v>
      </c>
      <c r="F63" s="274"/>
    </row>
    <row r="64" spans="1:7" s="28" customFormat="1" outlineLevel="1">
      <c r="A64" s="19" t="s">
        <v>140</v>
      </c>
      <c r="B64" s="20" t="s">
        <v>19</v>
      </c>
      <c r="C64" s="21" t="s">
        <v>24</v>
      </c>
      <c r="D64" s="20" t="s">
        <v>25</v>
      </c>
      <c r="E64" s="22">
        <v>16.63</v>
      </c>
      <c r="F64" s="22">
        <v>3.5853999999999999</v>
      </c>
    </row>
    <row r="65" spans="1:7" s="1" customFormat="1">
      <c r="A65" s="24" t="s">
        <v>141</v>
      </c>
      <c r="B65" s="25" t="s">
        <v>100</v>
      </c>
      <c r="C65" s="26" t="s">
        <v>101</v>
      </c>
      <c r="D65" s="25" t="s">
        <v>29</v>
      </c>
      <c r="E65" s="27">
        <v>1.44</v>
      </c>
      <c r="F65" s="27">
        <v>0.31046400000000002</v>
      </c>
      <c r="G65" s="18"/>
    </row>
    <row r="66" spans="1:7" s="28" customFormat="1" outlineLevel="1">
      <c r="A66" s="29" t="s">
        <v>142</v>
      </c>
      <c r="B66" s="30" t="s">
        <v>103</v>
      </c>
      <c r="C66" s="31" t="s">
        <v>104</v>
      </c>
      <c r="D66" s="30" t="s">
        <v>29</v>
      </c>
      <c r="E66" s="32">
        <v>0.24</v>
      </c>
      <c r="F66" s="32">
        <v>5.1743999999999998E-2</v>
      </c>
    </row>
    <row r="67" spans="1:7" s="1" customFormat="1">
      <c r="A67" s="29" t="s">
        <v>143</v>
      </c>
      <c r="B67" s="30" t="s">
        <v>86</v>
      </c>
      <c r="C67" s="31" t="s">
        <v>87</v>
      </c>
      <c r="D67" s="30" t="s">
        <v>29</v>
      </c>
      <c r="E67" s="32">
        <v>0.5</v>
      </c>
      <c r="F67" s="32">
        <v>0.10780000000000001</v>
      </c>
      <c r="G67" s="18"/>
    </row>
    <row r="68" spans="1:7" s="23" customFormat="1" outlineLevel="1">
      <c r="A68" s="29" t="s">
        <v>144</v>
      </c>
      <c r="B68" s="30" t="s">
        <v>107</v>
      </c>
      <c r="C68" s="31" t="s">
        <v>108</v>
      </c>
      <c r="D68" s="30" t="s">
        <v>29</v>
      </c>
      <c r="E68" s="32">
        <v>0.12</v>
      </c>
      <c r="F68" s="32">
        <v>2.5871999999999999E-2</v>
      </c>
    </row>
    <row r="69" spans="1:7" s="28" customFormat="1" outlineLevel="1">
      <c r="A69" s="29" t="s">
        <v>145</v>
      </c>
      <c r="B69" s="30" t="s">
        <v>110</v>
      </c>
      <c r="C69" s="31" t="s">
        <v>111</v>
      </c>
      <c r="D69" s="30" t="s">
        <v>29</v>
      </c>
      <c r="E69" s="32">
        <v>1.44</v>
      </c>
      <c r="F69" s="32">
        <v>0.31046400000000002</v>
      </c>
    </row>
    <row r="70" spans="1:7" s="28" customFormat="1" outlineLevel="1">
      <c r="A70" s="29" t="s">
        <v>146</v>
      </c>
      <c r="B70" s="30" t="s">
        <v>113</v>
      </c>
      <c r="C70" s="31" t="s">
        <v>114</v>
      </c>
      <c r="D70" s="30" t="s">
        <v>29</v>
      </c>
      <c r="E70" s="32">
        <v>3.08</v>
      </c>
      <c r="F70" s="32">
        <v>0.66404799999999997</v>
      </c>
    </row>
    <row r="71" spans="1:7" s="28" customFormat="1" outlineLevel="1">
      <c r="A71" s="29" t="s">
        <v>147</v>
      </c>
      <c r="B71" s="30" t="s">
        <v>116</v>
      </c>
      <c r="C71" s="31" t="s">
        <v>117</v>
      </c>
      <c r="D71" s="30" t="s">
        <v>29</v>
      </c>
      <c r="E71" s="32">
        <v>1.37</v>
      </c>
      <c r="F71" s="32">
        <v>0.29537200000000002</v>
      </c>
    </row>
    <row r="72" spans="1:7" s="33" customFormat="1" outlineLevel="1">
      <c r="A72" s="29" t="s">
        <v>148</v>
      </c>
      <c r="B72" s="30" t="s">
        <v>119</v>
      </c>
      <c r="C72" s="31" t="s">
        <v>120</v>
      </c>
      <c r="D72" s="30" t="s">
        <v>29</v>
      </c>
      <c r="E72" s="32">
        <v>1.55</v>
      </c>
      <c r="F72" s="32">
        <v>0.33417999999999998</v>
      </c>
    </row>
    <row r="73" spans="1:7" s="33" customFormat="1" outlineLevel="1">
      <c r="A73" s="34" t="s">
        <v>149</v>
      </c>
      <c r="B73" s="35" t="s">
        <v>150</v>
      </c>
      <c r="C73" s="36" t="s">
        <v>151</v>
      </c>
      <c r="D73" s="35" t="s">
        <v>57</v>
      </c>
      <c r="E73" s="37">
        <v>96.6</v>
      </c>
      <c r="F73" s="37">
        <v>20.827000000000002</v>
      </c>
    </row>
    <row r="74" spans="1:7" s="33" customFormat="1" outlineLevel="1">
      <c r="A74" s="38" t="s">
        <v>152</v>
      </c>
      <c r="B74" s="39" t="s">
        <v>125</v>
      </c>
      <c r="C74" s="40" t="s">
        <v>126</v>
      </c>
      <c r="D74" s="39" t="s">
        <v>57</v>
      </c>
      <c r="E74" s="41">
        <v>1.0800000000000001E-2</v>
      </c>
      <c r="F74" s="41">
        <v>2.3280000000000002E-3</v>
      </c>
    </row>
    <row r="75" spans="1:7" s="33" customFormat="1" ht="52.8" outlineLevel="1">
      <c r="A75" s="15" t="s">
        <v>153</v>
      </c>
      <c r="B75" s="16" t="s">
        <v>154</v>
      </c>
      <c r="C75" s="16" t="s">
        <v>155</v>
      </c>
      <c r="D75" s="17" t="s">
        <v>57</v>
      </c>
      <c r="E75" s="273">
        <v>70.371799999999993</v>
      </c>
      <c r="F75" s="274"/>
    </row>
    <row r="76" spans="1:7" s="1" customFormat="1">
      <c r="A76" s="24" t="s">
        <v>156</v>
      </c>
      <c r="B76" s="25" t="s">
        <v>65</v>
      </c>
      <c r="C76" s="26" t="s">
        <v>66</v>
      </c>
      <c r="D76" s="25" t="s">
        <v>29</v>
      </c>
      <c r="E76" s="27">
        <v>7.8719999999999998E-2</v>
      </c>
      <c r="F76" s="27">
        <v>5.5396999999999998</v>
      </c>
      <c r="G76" s="18"/>
    </row>
    <row r="77" spans="1:7" s="1" customFormat="1" ht="52.8">
      <c r="A77" s="15" t="s">
        <v>157</v>
      </c>
      <c r="B77" s="16" t="s">
        <v>154</v>
      </c>
      <c r="C77" s="16" t="s">
        <v>158</v>
      </c>
      <c r="D77" s="17" t="s">
        <v>57</v>
      </c>
      <c r="E77" s="273">
        <v>51.830199999999998</v>
      </c>
      <c r="F77" s="274"/>
      <c r="G77" s="18"/>
    </row>
    <row r="78" spans="1:7" s="1" customFormat="1">
      <c r="A78" s="24" t="s">
        <v>159</v>
      </c>
      <c r="B78" s="25" t="s">
        <v>65</v>
      </c>
      <c r="C78" s="26" t="s">
        <v>66</v>
      </c>
      <c r="D78" s="25" t="s">
        <v>29</v>
      </c>
      <c r="E78" s="27">
        <v>7.8719999999999998E-2</v>
      </c>
      <c r="F78" s="27">
        <v>4.0800999999999998</v>
      </c>
      <c r="G78" s="18"/>
    </row>
    <row r="79" spans="1:7" s="23" customFormat="1" ht="15.6" outlineLevel="1">
      <c r="A79" s="275" t="s">
        <v>160</v>
      </c>
      <c r="B79" s="276"/>
      <c r="C79" s="276"/>
      <c r="D79" s="276"/>
      <c r="E79" s="276"/>
      <c r="F79" s="277"/>
    </row>
    <row r="80" spans="1:7" s="28" customFormat="1" ht="26.4" outlineLevel="1">
      <c r="A80" s="15" t="s">
        <v>161</v>
      </c>
      <c r="B80" s="16" t="s">
        <v>162</v>
      </c>
      <c r="C80" s="16" t="s">
        <v>163</v>
      </c>
      <c r="D80" s="17" t="s">
        <v>164</v>
      </c>
      <c r="E80" s="273">
        <v>6.16</v>
      </c>
      <c r="F80" s="274"/>
    </row>
    <row r="81" spans="1:7" s="28" customFormat="1" outlineLevel="1">
      <c r="A81" s="19" t="s">
        <v>165</v>
      </c>
      <c r="B81" s="20" t="s">
        <v>19</v>
      </c>
      <c r="C81" s="21" t="s">
        <v>24</v>
      </c>
      <c r="D81" s="20" t="s">
        <v>25</v>
      </c>
      <c r="E81" s="22">
        <v>1.28</v>
      </c>
      <c r="F81" s="22">
        <v>7.8848000000000003</v>
      </c>
    </row>
    <row r="82" spans="1:7" s="33" customFormat="1" ht="24" outlineLevel="1">
      <c r="A82" s="24" t="s">
        <v>166</v>
      </c>
      <c r="B82" s="25" t="s">
        <v>167</v>
      </c>
      <c r="C82" s="26" t="s">
        <v>168</v>
      </c>
      <c r="D82" s="25" t="s">
        <v>29</v>
      </c>
      <c r="E82" s="27">
        <v>0.11</v>
      </c>
      <c r="F82" s="27">
        <v>0.67759999999999998</v>
      </c>
    </row>
    <row r="83" spans="1:7" s="33" customFormat="1" outlineLevel="1">
      <c r="A83" s="29" t="s">
        <v>169</v>
      </c>
      <c r="B83" s="30" t="s">
        <v>31</v>
      </c>
      <c r="C83" s="31" t="s">
        <v>32</v>
      </c>
      <c r="D83" s="30" t="s">
        <v>29</v>
      </c>
      <c r="E83" s="32">
        <v>0.15</v>
      </c>
      <c r="F83" s="32">
        <v>0.92400000000000004</v>
      </c>
    </row>
    <row r="84" spans="1:7" s="33" customFormat="1" outlineLevel="1">
      <c r="A84" s="34" t="s">
        <v>170</v>
      </c>
      <c r="B84" s="35" t="s">
        <v>171</v>
      </c>
      <c r="C84" s="36" t="s">
        <v>172</v>
      </c>
      <c r="D84" s="35" t="s">
        <v>57</v>
      </c>
      <c r="E84" s="37">
        <v>1.8000000000000001E-4</v>
      </c>
      <c r="F84" s="37">
        <v>1.109E-3</v>
      </c>
    </row>
    <row r="85" spans="1:7" s="33" customFormat="1" ht="24" outlineLevel="1">
      <c r="A85" s="38" t="s">
        <v>173</v>
      </c>
      <c r="B85" s="39" t="s">
        <v>174</v>
      </c>
      <c r="C85" s="40" t="s">
        <v>175</v>
      </c>
      <c r="D85" s="39" t="s">
        <v>91</v>
      </c>
      <c r="E85" s="41">
        <v>3.5999999999999997E-2</v>
      </c>
      <c r="F85" s="41">
        <v>0.22176000000000001</v>
      </c>
    </row>
    <row r="86" spans="1:7" s="33" customFormat="1" ht="24" outlineLevel="1">
      <c r="A86" s="38" t="s">
        <v>176</v>
      </c>
      <c r="B86" s="39" t="s">
        <v>177</v>
      </c>
      <c r="C86" s="40" t="s">
        <v>178</v>
      </c>
      <c r="D86" s="39" t="s">
        <v>91</v>
      </c>
      <c r="E86" s="41">
        <v>3.4000000000000002E-2</v>
      </c>
      <c r="F86" s="41">
        <v>0.20943999999999999</v>
      </c>
    </row>
    <row r="87" spans="1:7" s="1" customFormat="1">
      <c r="A87" s="38" t="s">
        <v>179</v>
      </c>
      <c r="B87" s="39" t="s">
        <v>180</v>
      </c>
      <c r="C87" s="40" t="s">
        <v>181</v>
      </c>
      <c r="D87" s="39" t="s">
        <v>91</v>
      </c>
      <c r="E87" s="41">
        <v>1.6000000000000001E-3</v>
      </c>
      <c r="F87" s="41">
        <v>9.8560000000000002E-3</v>
      </c>
      <c r="G87" s="18"/>
    </row>
    <row r="88" spans="1:7" s="23" customFormat="1" ht="26.4" outlineLevel="1">
      <c r="A88" s="15" t="s">
        <v>182</v>
      </c>
      <c r="B88" s="16" t="s">
        <v>183</v>
      </c>
      <c r="C88" s="16" t="s">
        <v>184</v>
      </c>
      <c r="D88" s="17" t="s">
        <v>185</v>
      </c>
      <c r="E88" s="263">
        <v>4.9000000000000004</v>
      </c>
      <c r="F88" s="264"/>
    </row>
    <row r="89" spans="1:7" s="28" customFormat="1" ht="15.6" outlineLevel="1">
      <c r="A89" s="275" t="s">
        <v>186</v>
      </c>
      <c r="B89" s="276"/>
      <c r="C89" s="276"/>
      <c r="D89" s="276"/>
      <c r="E89" s="276"/>
      <c r="F89" s="277"/>
    </row>
    <row r="90" spans="1:7" s="28" customFormat="1" ht="66" outlineLevel="1">
      <c r="A90" s="15" t="s">
        <v>187</v>
      </c>
      <c r="B90" s="16" t="s">
        <v>188</v>
      </c>
      <c r="C90" s="16" t="s">
        <v>189</v>
      </c>
      <c r="D90" s="17" t="s">
        <v>39</v>
      </c>
      <c r="E90" s="273">
        <v>2.0719999999999999E-2</v>
      </c>
      <c r="F90" s="274"/>
    </row>
    <row r="91" spans="1:7" s="33" customFormat="1" outlineLevel="1">
      <c r="A91" s="19" t="s">
        <v>190</v>
      </c>
      <c r="B91" s="20" t="s">
        <v>19</v>
      </c>
      <c r="C91" s="21" t="s">
        <v>24</v>
      </c>
      <c r="D91" s="20" t="s">
        <v>25</v>
      </c>
      <c r="E91" s="22">
        <v>322</v>
      </c>
      <c r="F91" s="22">
        <v>6.6718000000000002</v>
      </c>
    </row>
    <row r="92" spans="1:7" s="1" customFormat="1" ht="26.4">
      <c r="A92" s="15" t="s">
        <v>191</v>
      </c>
      <c r="B92" s="16" t="s">
        <v>192</v>
      </c>
      <c r="C92" s="16" t="s">
        <v>193</v>
      </c>
      <c r="D92" s="17" t="s">
        <v>194</v>
      </c>
      <c r="E92" s="273">
        <v>0.22917599999999999</v>
      </c>
      <c r="F92" s="274"/>
      <c r="G92" s="18"/>
    </row>
    <row r="93" spans="1:7" s="1" customFormat="1">
      <c r="A93" s="19" t="s">
        <v>195</v>
      </c>
      <c r="B93" s="20" t="s">
        <v>19</v>
      </c>
      <c r="C93" s="21" t="s">
        <v>24</v>
      </c>
      <c r="D93" s="20" t="s">
        <v>25</v>
      </c>
      <c r="E93" s="22">
        <v>8</v>
      </c>
      <c r="F93" s="22">
        <v>1.8333999999999999</v>
      </c>
      <c r="G93" s="18"/>
    </row>
    <row r="94" spans="1:7" s="1" customFormat="1" ht="24">
      <c r="A94" s="24" t="s">
        <v>196</v>
      </c>
      <c r="B94" s="25" t="s">
        <v>197</v>
      </c>
      <c r="C94" s="26" t="s">
        <v>198</v>
      </c>
      <c r="D94" s="25" t="s">
        <v>29</v>
      </c>
      <c r="E94" s="27">
        <v>17.7</v>
      </c>
      <c r="F94" s="27">
        <v>4.0564</v>
      </c>
      <c r="G94" s="18"/>
    </row>
    <row r="95" spans="1:7" s="28" customFormat="1" ht="39.6" outlineLevel="1">
      <c r="A95" s="15" t="s">
        <v>199</v>
      </c>
      <c r="B95" s="16" t="s">
        <v>200</v>
      </c>
      <c r="C95" s="16" t="s">
        <v>201</v>
      </c>
      <c r="D95" s="17" t="s">
        <v>39</v>
      </c>
      <c r="E95" s="273">
        <v>7.0879999999999999E-2</v>
      </c>
      <c r="F95" s="274"/>
    </row>
    <row r="96" spans="1:7" ht="15.75" customHeight="1">
      <c r="A96" s="19" t="s">
        <v>202</v>
      </c>
      <c r="B96" s="20" t="s">
        <v>19</v>
      </c>
      <c r="C96" s="21" t="s">
        <v>24</v>
      </c>
      <c r="D96" s="20" t="s">
        <v>25</v>
      </c>
      <c r="E96" s="22">
        <v>184.8</v>
      </c>
      <c r="F96" s="22">
        <v>13.098599999999999</v>
      </c>
    </row>
    <row r="97" spans="1:7" s="1" customFormat="1" ht="26.4">
      <c r="A97" s="15" t="s">
        <v>203</v>
      </c>
      <c r="B97" s="16" t="s">
        <v>204</v>
      </c>
      <c r="C97" s="16" t="s">
        <v>205</v>
      </c>
      <c r="D97" s="17" t="s">
        <v>57</v>
      </c>
      <c r="E97" s="273">
        <v>15.114000000000001</v>
      </c>
      <c r="F97" s="274"/>
      <c r="G97" s="18"/>
    </row>
    <row r="98" spans="1:7" s="23" customFormat="1" ht="24" outlineLevel="1">
      <c r="A98" s="24" t="s">
        <v>206</v>
      </c>
      <c r="B98" s="25" t="s">
        <v>59</v>
      </c>
      <c r="C98" s="26" t="s">
        <v>60</v>
      </c>
      <c r="D98" s="25" t="s">
        <v>29</v>
      </c>
      <c r="E98" s="27">
        <v>2.9000000000000001E-2</v>
      </c>
      <c r="F98" s="27">
        <v>0.43830599999999997</v>
      </c>
    </row>
    <row r="99" spans="1:7" s="28" customFormat="1" ht="52.8" outlineLevel="1">
      <c r="A99" s="15" t="s">
        <v>207</v>
      </c>
      <c r="B99" s="16" t="s">
        <v>62</v>
      </c>
      <c r="C99" s="16" t="s">
        <v>208</v>
      </c>
      <c r="D99" s="17" t="s">
        <v>57</v>
      </c>
      <c r="E99" s="273">
        <v>393.25439999999998</v>
      </c>
      <c r="F99" s="274"/>
    </row>
    <row r="100" spans="1:7" s="28" customFormat="1" outlineLevel="1">
      <c r="A100" s="24" t="s">
        <v>209</v>
      </c>
      <c r="B100" s="25" t="s">
        <v>65</v>
      </c>
      <c r="C100" s="26" t="s">
        <v>66</v>
      </c>
      <c r="D100" s="25" t="s">
        <v>29</v>
      </c>
      <c r="E100" s="27">
        <v>6.0597999999999999E-2</v>
      </c>
      <c r="F100" s="27">
        <v>23.830400000000001</v>
      </c>
    </row>
    <row r="101" spans="1:7" s="28" customFormat="1" outlineLevel="1">
      <c r="A101" s="15" t="s">
        <v>210</v>
      </c>
      <c r="B101" s="16" t="s">
        <v>211</v>
      </c>
      <c r="C101" s="16" t="s">
        <v>212</v>
      </c>
      <c r="D101" s="17" t="s">
        <v>91</v>
      </c>
      <c r="E101" s="263">
        <v>262.1696</v>
      </c>
      <c r="F101" s="264"/>
    </row>
    <row r="102" spans="1:7" s="33" customFormat="1" ht="52.8" outlineLevel="1">
      <c r="A102" s="15" t="s">
        <v>213</v>
      </c>
      <c r="B102" s="16" t="s">
        <v>154</v>
      </c>
      <c r="C102" s="16" t="s">
        <v>214</v>
      </c>
      <c r="D102" s="17" t="s">
        <v>57</v>
      </c>
      <c r="E102" s="273">
        <v>419.47140000000002</v>
      </c>
      <c r="F102" s="274"/>
    </row>
    <row r="103" spans="1:7" s="33" customFormat="1" outlineLevel="1">
      <c r="A103" s="24" t="s">
        <v>215</v>
      </c>
      <c r="B103" s="25" t="s">
        <v>65</v>
      </c>
      <c r="C103" s="26" t="s">
        <v>66</v>
      </c>
      <c r="D103" s="25" t="s">
        <v>29</v>
      </c>
      <c r="E103" s="27">
        <v>7.8719999999999998E-2</v>
      </c>
      <c r="F103" s="27">
        <v>33.020800000000001</v>
      </c>
    </row>
    <row r="104" spans="1:7" s="1" customFormat="1" ht="26.4">
      <c r="A104" s="15" t="s">
        <v>216</v>
      </c>
      <c r="B104" s="16" t="s">
        <v>217</v>
      </c>
      <c r="C104" s="16" t="s">
        <v>218</v>
      </c>
      <c r="D104" s="17" t="s">
        <v>194</v>
      </c>
      <c r="E104" s="273">
        <v>0.235953</v>
      </c>
      <c r="F104" s="274"/>
      <c r="G104" s="18"/>
    </row>
    <row r="105" spans="1:7" s="23" customFormat="1" outlineLevel="1">
      <c r="A105" s="24" t="s">
        <v>219</v>
      </c>
      <c r="B105" s="25" t="s">
        <v>77</v>
      </c>
      <c r="C105" s="26" t="s">
        <v>78</v>
      </c>
      <c r="D105" s="25" t="s">
        <v>29</v>
      </c>
      <c r="E105" s="27">
        <v>4.76</v>
      </c>
      <c r="F105" s="27">
        <v>1.1231</v>
      </c>
    </row>
    <row r="106" spans="1:7" s="28" customFormat="1" outlineLevel="1">
      <c r="A106" s="15" t="s">
        <v>220</v>
      </c>
      <c r="B106" s="16" t="s">
        <v>221</v>
      </c>
      <c r="C106" s="16" t="s">
        <v>222</v>
      </c>
      <c r="D106" s="17" t="s">
        <v>39</v>
      </c>
      <c r="E106" s="273">
        <v>0.26217000000000001</v>
      </c>
      <c r="F106" s="274"/>
    </row>
    <row r="107" spans="1:7" s="28" customFormat="1" outlineLevel="1">
      <c r="A107" s="19" t="s">
        <v>223</v>
      </c>
      <c r="B107" s="20" t="s">
        <v>19</v>
      </c>
      <c r="C107" s="21" t="s">
        <v>24</v>
      </c>
      <c r="D107" s="20" t="s">
        <v>25</v>
      </c>
      <c r="E107" s="22">
        <v>121</v>
      </c>
      <c r="F107" s="22">
        <v>31.7226</v>
      </c>
    </row>
    <row r="108" spans="1:7" s="28" customFormat="1" ht="26.4" outlineLevel="1">
      <c r="A108" s="15" t="s">
        <v>224</v>
      </c>
      <c r="B108" s="16" t="s">
        <v>225</v>
      </c>
      <c r="C108" s="16" t="s">
        <v>226</v>
      </c>
      <c r="D108" s="17" t="s">
        <v>39</v>
      </c>
      <c r="E108" s="273">
        <v>2.3595000000000002</v>
      </c>
      <c r="F108" s="274"/>
    </row>
    <row r="109" spans="1:7" s="33" customFormat="1" outlineLevel="1">
      <c r="A109" s="19" t="s">
        <v>227</v>
      </c>
      <c r="B109" s="20" t="s">
        <v>19</v>
      </c>
      <c r="C109" s="21" t="s">
        <v>24</v>
      </c>
      <c r="D109" s="20" t="s">
        <v>25</v>
      </c>
      <c r="E109" s="22">
        <v>14.96</v>
      </c>
      <c r="F109" s="22">
        <v>35.298499999999997</v>
      </c>
    </row>
    <row r="110" spans="1:7" s="33" customFormat="1" ht="24" outlineLevel="1">
      <c r="A110" s="24" t="s">
        <v>228</v>
      </c>
      <c r="B110" s="25" t="s">
        <v>49</v>
      </c>
      <c r="C110" s="26" t="s">
        <v>50</v>
      </c>
      <c r="D110" s="25" t="s">
        <v>29</v>
      </c>
      <c r="E110" s="27">
        <v>3.63</v>
      </c>
      <c r="F110" s="27">
        <v>8.5650999999999993</v>
      </c>
    </row>
    <row r="111" spans="1:7" s="1" customFormat="1">
      <c r="A111" s="29" t="s">
        <v>229</v>
      </c>
      <c r="B111" s="30" t="s">
        <v>230</v>
      </c>
      <c r="C111" s="31" t="s">
        <v>231</v>
      </c>
      <c r="D111" s="30" t="s">
        <v>29</v>
      </c>
      <c r="E111" s="32">
        <v>14.5</v>
      </c>
      <c r="F111" s="32">
        <v>34.213099999999997</v>
      </c>
      <c r="G111" s="18"/>
    </row>
    <row r="112" spans="1:7" s="23" customFormat="1" outlineLevel="1">
      <c r="A112" s="15" t="s">
        <v>232</v>
      </c>
      <c r="B112" s="16" t="s">
        <v>233</v>
      </c>
      <c r="C112" s="16" t="s">
        <v>234</v>
      </c>
      <c r="D112" s="17" t="s">
        <v>194</v>
      </c>
      <c r="E112" s="273">
        <v>0.26217000000000001</v>
      </c>
      <c r="F112" s="274"/>
    </row>
    <row r="113" spans="1:7" s="28" customFormat="1" outlineLevel="1">
      <c r="A113" s="19" t="s">
        <v>235</v>
      </c>
      <c r="B113" s="20" t="s">
        <v>19</v>
      </c>
      <c r="C113" s="21" t="s">
        <v>24</v>
      </c>
      <c r="D113" s="20" t="s">
        <v>25</v>
      </c>
      <c r="E113" s="22">
        <v>13.91</v>
      </c>
      <c r="F113" s="22">
        <v>3.6467999999999998</v>
      </c>
    </row>
    <row r="114" spans="1:7" s="28" customFormat="1" outlineLevel="1">
      <c r="A114" s="24" t="s">
        <v>236</v>
      </c>
      <c r="B114" s="25" t="s">
        <v>86</v>
      </c>
      <c r="C114" s="26" t="s">
        <v>87</v>
      </c>
      <c r="D114" s="25" t="s">
        <v>29</v>
      </c>
      <c r="E114" s="27">
        <v>13.91</v>
      </c>
      <c r="F114" s="27">
        <v>3.6467999999999998</v>
      </c>
    </row>
    <row r="115" spans="1:7" s="28" customFormat="1" outlineLevel="1">
      <c r="A115" s="15" t="s">
        <v>237</v>
      </c>
      <c r="B115" s="16" t="s">
        <v>238</v>
      </c>
      <c r="C115" s="16" t="s">
        <v>239</v>
      </c>
      <c r="D115" s="17" t="s">
        <v>70</v>
      </c>
      <c r="E115" s="273">
        <v>0.15092</v>
      </c>
      <c r="F115" s="274"/>
    </row>
    <row r="116" spans="1:7" s="33" customFormat="1" outlineLevel="1">
      <c r="A116" s="24" t="s">
        <v>240</v>
      </c>
      <c r="B116" s="25" t="s">
        <v>77</v>
      </c>
      <c r="C116" s="26" t="s">
        <v>78</v>
      </c>
      <c r="D116" s="25" t="s">
        <v>29</v>
      </c>
      <c r="E116" s="27">
        <v>0.25</v>
      </c>
      <c r="F116" s="27">
        <v>3.773E-2</v>
      </c>
    </row>
    <row r="117" spans="1:7" s="33" customFormat="1" outlineLevel="1">
      <c r="A117" s="15" t="s">
        <v>241</v>
      </c>
      <c r="B117" s="16" t="s">
        <v>242</v>
      </c>
      <c r="C117" s="16" t="s">
        <v>243</v>
      </c>
      <c r="D117" s="17" t="s">
        <v>70</v>
      </c>
      <c r="E117" s="273">
        <v>4.5275999999999997E-2</v>
      </c>
      <c r="F117" s="274"/>
    </row>
    <row r="118" spans="1:7" s="1" customFormat="1">
      <c r="A118" s="19" t="s">
        <v>244</v>
      </c>
      <c r="B118" s="20" t="s">
        <v>19</v>
      </c>
      <c r="C118" s="21" t="s">
        <v>24</v>
      </c>
      <c r="D118" s="20" t="s">
        <v>25</v>
      </c>
      <c r="E118" s="22">
        <v>163</v>
      </c>
      <c r="F118" s="22">
        <v>7.38</v>
      </c>
      <c r="G118" s="18"/>
    </row>
    <row r="119" spans="1:7" s="28" customFormat="1" ht="15.6" outlineLevel="1">
      <c r="A119" s="275" t="s">
        <v>245</v>
      </c>
      <c r="B119" s="276"/>
      <c r="C119" s="276"/>
      <c r="D119" s="276"/>
      <c r="E119" s="276"/>
      <c r="F119" s="277"/>
    </row>
    <row r="120" spans="1:7" s="1" customFormat="1" ht="26.4">
      <c r="A120" s="15" t="s">
        <v>246</v>
      </c>
      <c r="B120" s="16" t="s">
        <v>247</v>
      </c>
      <c r="C120" s="16" t="s">
        <v>248</v>
      </c>
      <c r="D120" s="17" t="s">
        <v>91</v>
      </c>
      <c r="E120" s="273">
        <v>7.76</v>
      </c>
      <c r="F120" s="274"/>
      <c r="G120" s="18"/>
    </row>
    <row r="121" spans="1:7" s="23" customFormat="1" outlineLevel="1">
      <c r="A121" s="19" t="s">
        <v>249</v>
      </c>
      <c r="B121" s="20" t="s">
        <v>19</v>
      </c>
      <c r="C121" s="21" t="s">
        <v>24</v>
      </c>
      <c r="D121" s="20" t="s">
        <v>25</v>
      </c>
      <c r="E121" s="22">
        <v>2.331</v>
      </c>
      <c r="F121" s="22">
        <v>18.0886</v>
      </c>
    </row>
    <row r="122" spans="1:7" s="28" customFormat="1" outlineLevel="1">
      <c r="A122" s="24" t="s">
        <v>250</v>
      </c>
      <c r="B122" s="25" t="s">
        <v>251</v>
      </c>
      <c r="C122" s="26" t="s">
        <v>252</v>
      </c>
      <c r="D122" s="25" t="s">
        <v>29</v>
      </c>
      <c r="E122" s="27">
        <v>0.42111999999999999</v>
      </c>
      <c r="F122" s="27">
        <v>3.2679</v>
      </c>
    </row>
    <row r="123" spans="1:7" s="28" customFormat="1" ht="26.4" outlineLevel="1">
      <c r="A123" s="15" t="s">
        <v>253</v>
      </c>
      <c r="B123" s="16" t="s">
        <v>254</v>
      </c>
      <c r="C123" s="16" t="s">
        <v>255</v>
      </c>
      <c r="D123" s="17" t="s">
        <v>91</v>
      </c>
      <c r="E123" s="273">
        <v>6.2720000000000002</v>
      </c>
      <c r="F123" s="274"/>
    </row>
    <row r="124" spans="1:7" s="28" customFormat="1" outlineLevel="1">
      <c r="A124" s="19" t="s">
        <v>256</v>
      </c>
      <c r="B124" s="20" t="s">
        <v>19</v>
      </c>
      <c r="C124" s="21" t="s">
        <v>24</v>
      </c>
      <c r="D124" s="20" t="s">
        <v>25</v>
      </c>
      <c r="E124" s="22">
        <v>4.32</v>
      </c>
      <c r="F124" s="22">
        <v>27.094999999999999</v>
      </c>
    </row>
    <row r="125" spans="1:7" s="28" customFormat="1" ht="26.4" outlineLevel="1">
      <c r="A125" s="15" t="s">
        <v>257</v>
      </c>
      <c r="B125" s="16" t="s">
        <v>258</v>
      </c>
      <c r="C125" s="16" t="s">
        <v>259</v>
      </c>
      <c r="D125" s="17" t="s">
        <v>57</v>
      </c>
      <c r="E125" s="273">
        <v>10.348800000000001</v>
      </c>
      <c r="F125" s="274"/>
    </row>
    <row r="126" spans="1:7" s="28" customFormat="1" outlineLevel="1">
      <c r="A126" s="19" t="s">
        <v>260</v>
      </c>
      <c r="B126" s="20" t="s">
        <v>19</v>
      </c>
      <c r="C126" s="21" t="s">
        <v>24</v>
      </c>
      <c r="D126" s="20" t="s">
        <v>25</v>
      </c>
      <c r="E126" s="22">
        <v>0.57769999999999999</v>
      </c>
      <c r="F126" s="22">
        <v>5.9785000000000004</v>
      </c>
    </row>
    <row r="127" spans="1:7" s="28" customFormat="1" outlineLevel="1">
      <c r="A127" s="24" t="s">
        <v>261</v>
      </c>
      <c r="B127" s="25" t="s">
        <v>65</v>
      </c>
      <c r="C127" s="26" t="s">
        <v>66</v>
      </c>
      <c r="D127" s="25" t="s">
        <v>29</v>
      </c>
      <c r="E127" s="27">
        <v>0.28999999999999998</v>
      </c>
      <c r="F127" s="27">
        <v>3.0011999999999999</v>
      </c>
    </row>
    <row r="128" spans="1:7" s="28" customFormat="1" ht="52.8" outlineLevel="1">
      <c r="A128" s="15" t="s">
        <v>262</v>
      </c>
      <c r="B128" s="16" t="s">
        <v>62</v>
      </c>
      <c r="C128" s="16" t="s">
        <v>63</v>
      </c>
      <c r="D128" s="17" t="s">
        <v>57</v>
      </c>
      <c r="E128" s="273">
        <v>17.3568</v>
      </c>
      <c r="F128" s="274"/>
    </row>
    <row r="129" spans="1:7" s="28" customFormat="1" outlineLevel="1">
      <c r="A129" s="24" t="s">
        <v>263</v>
      </c>
      <c r="B129" s="25" t="s">
        <v>65</v>
      </c>
      <c r="C129" s="26" t="s">
        <v>66</v>
      </c>
      <c r="D129" s="25" t="s">
        <v>29</v>
      </c>
      <c r="E129" s="27">
        <v>6.0597999999999999E-2</v>
      </c>
      <c r="F129" s="27">
        <v>1.0518000000000001</v>
      </c>
    </row>
    <row r="130" spans="1:7" s="33" customFormat="1" ht="26.4" outlineLevel="1">
      <c r="A130" s="15" t="s">
        <v>264</v>
      </c>
      <c r="B130" s="16" t="s">
        <v>265</v>
      </c>
      <c r="C130" s="16" t="s">
        <v>266</v>
      </c>
      <c r="D130" s="17" t="s">
        <v>39</v>
      </c>
      <c r="E130" s="273">
        <v>7.7600000000000002E-2</v>
      </c>
      <c r="F130" s="274"/>
    </row>
    <row r="131" spans="1:7" s="33" customFormat="1" outlineLevel="1">
      <c r="A131" s="19" t="s">
        <v>267</v>
      </c>
      <c r="B131" s="20" t="s">
        <v>19</v>
      </c>
      <c r="C131" s="21" t="s">
        <v>24</v>
      </c>
      <c r="D131" s="20" t="s">
        <v>25</v>
      </c>
      <c r="E131" s="22">
        <v>333</v>
      </c>
      <c r="F131" s="22">
        <v>25.840800000000002</v>
      </c>
    </row>
    <row r="132" spans="1:7" s="1" customFormat="1">
      <c r="A132" s="24" t="s">
        <v>268</v>
      </c>
      <c r="B132" s="25" t="s">
        <v>251</v>
      </c>
      <c r="C132" s="26" t="s">
        <v>252</v>
      </c>
      <c r="D132" s="25" t="s">
        <v>29</v>
      </c>
      <c r="E132" s="27">
        <v>55.8</v>
      </c>
      <c r="F132" s="27">
        <v>4.3300999999999998</v>
      </c>
      <c r="G132" s="18"/>
    </row>
    <row r="133" spans="1:7" s="23" customFormat="1" outlineLevel="1">
      <c r="A133" s="29" t="s">
        <v>269</v>
      </c>
      <c r="B133" s="30" t="s">
        <v>270</v>
      </c>
      <c r="C133" s="31" t="s">
        <v>271</v>
      </c>
      <c r="D133" s="30" t="s">
        <v>29</v>
      </c>
      <c r="E133" s="32">
        <v>52.64</v>
      </c>
      <c r="F133" s="32">
        <v>4.0849000000000002</v>
      </c>
    </row>
    <row r="134" spans="1:7" s="28" customFormat="1" outlineLevel="1">
      <c r="A134" s="29" t="s">
        <v>272</v>
      </c>
      <c r="B134" s="30" t="s">
        <v>31</v>
      </c>
      <c r="C134" s="31" t="s">
        <v>32</v>
      </c>
      <c r="D134" s="30" t="s">
        <v>29</v>
      </c>
      <c r="E134" s="32">
        <v>4.74</v>
      </c>
      <c r="F134" s="32">
        <v>0.36782399999999998</v>
      </c>
    </row>
    <row r="135" spans="1:7" s="28" customFormat="1" outlineLevel="1">
      <c r="A135" s="34" t="s">
        <v>273</v>
      </c>
      <c r="B135" s="35" t="s">
        <v>274</v>
      </c>
      <c r="C135" s="36" t="s">
        <v>275</v>
      </c>
      <c r="D135" s="35" t="s">
        <v>57</v>
      </c>
      <c r="E135" s="37">
        <v>3.4</v>
      </c>
      <c r="F135" s="37">
        <v>0.26384000000000002</v>
      </c>
    </row>
    <row r="136" spans="1:7" s="28" customFormat="1" outlineLevel="1">
      <c r="A136" s="38" t="s">
        <v>276</v>
      </c>
      <c r="B136" s="39" t="s">
        <v>171</v>
      </c>
      <c r="C136" s="40" t="s">
        <v>172</v>
      </c>
      <c r="D136" s="39" t="s">
        <v>57</v>
      </c>
      <c r="E136" s="41">
        <v>0.05</v>
      </c>
      <c r="F136" s="41">
        <v>3.8800000000000002E-3</v>
      </c>
    </row>
    <row r="137" spans="1:7" s="28" customFormat="1" outlineLevel="1">
      <c r="A137" s="38" t="s">
        <v>277</v>
      </c>
      <c r="B137" s="39" t="s">
        <v>278</v>
      </c>
      <c r="C137" s="40" t="s">
        <v>279</v>
      </c>
      <c r="D137" s="39" t="s">
        <v>57</v>
      </c>
      <c r="E137" s="41">
        <v>0.17</v>
      </c>
      <c r="F137" s="41">
        <v>1.3192000000000001E-2</v>
      </c>
    </row>
    <row r="138" spans="1:7" s="28" customFormat="1" ht="24" outlineLevel="1">
      <c r="A138" s="38" t="s">
        <v>280</v>
      </c>
      <c r="B138" s="39" t="s">
        <v>281</v>
      </c>
      <c r="C138" s="40" t="s">
        <v>282</v>
      </c>
      <c r="D138" s="39" t="s">
        <v>91</v>
      </c>
      <c r="E138" s="41">
        <v>0.26</v>
      </c>
      <c r="F138" s="41">
        <v>2.0175999999999999E-2</v>
      </c>
    </row>
    <row r="139" spans="1:7" s="28" customFormat="1" outlineLevel="1">
      <c r="A139" s="15" t="s">
        <v>283</v>
      </c>
      <c r="B139" s="16" t="s">
        <v>284</v>
      </c>
      <c r="C139" s="16" t="s">
        <v>285</v>
      </c>
      <c r="D139" s="17" t="s">
        <v>286</v>
      </c>
      <c r="E139" s="263">
        <v>5</v>
      </c>
      <c r="F139" s="264"/>
    </row>
    <row r="140" spans="1:7" s="28" customFormat="1" outlineLevel="1">
      <c r="A140" s="15" t="s">
        <v>287</v>
      </c>
      <c r="B140" s="16" t="s">
        <v>288</v>
      </c>
      <c r="C140" s="16" t="s">
        <v>289</v>
      </c>
      <c r="D140" s="17" t="s">
        <v>286</v>
      </c>
      <c r="E140" s="263">
        <v>1</v>
      </c>
      <c r="F140" s="264"/>
    </row>
    <row r="141" spans="1:7" s="28" customFormat="1" outlineLevel="1">
      <c r="A141" s="15" t="s">
        <v>290</v>
      </c>
      <c r="B141" s="16" t="s">
        <v>291</v>
      </c>
      <c r="C141" s="16" t="s">
        <v>292</v>
      </c>
      <c r="D141" s="17" t="s">
        <v>91</v>
      </c>
      <c r="E141" s="273">
        <v>0.5</v>
      </c>
      <c r="F141" s="274"/>
    </row>
    <row r="142" spans="1:7" s="33" customFormat="1" outlineLevel="1">
      <c r="A142" s="19" t="s">
        <v>293</v>
      </c>
      <c r="B142" s="20" t="s">
        <v>19</v>
      </c>
      <c r="C142" s="21" t="s">
        <v>24</v>
      </c>
      <c r="D142" s="20" t="s">
        <v>25</v>
      </c>
      <c r="E142" s="22">
        <v>10.7</v>
      </c>
      <c r="F142" s="22">
        <v>5.35</v>
      </c>
    </row>
    <row r="143" spans="1:7" s="33" customFormat="1" outlineLevel="1">
      <c r="A143" s="24" t="s">
        <v>294</v>
      </c>
      <c r="B143" s="25" t="s">
        <v>251</v>
      </c>
      <c r="C143" s="26" t="s">
        <v>252</v>
      </c>
      <c r="D143" s="25" t="s">
        <v>29</v>
      </c>
      <c r="E143" s="27">
        <v>0.47</v>
      </c>
      <c r="F143" s="27">
        <v>0.23499999999999999</v>
      </c>
    </row>
    <row r="144" spans="1:7" s="1" customFormat="1">
      <c r="A144" s="29" t="s">
        <v>295</v>
      </c>
      <c r="B144" s="30" t="s">
        <v>296</v>
      </c>
      <c r="C144" s="31" t="s">
        <v>32</v>
      </c>
      <c r="D144" s="30" t="s">
        <v>29</v>
      </c>
      <c r="E144" s="32">
        <v>0.1</v>
      </c>
      <c r="F144" s="32">
        <v>0.05</v>
      </c>
      <c r="G144" s="18"/>
    </row>
    <row r="145" spans="1:7" s="23" customFormat="1" outlineLevel="1">
      <c r="A145" s="34" t="s">
        <v>297</v>
      </c>
      <c r="B145" s="35" t="s">
        <v>298</v>
      </c>
      <c r="C145" s="36" t="s">
        <v>299</v>
      </c>
      <c r="D145" s="35" t="s">
        <v>91</v>
      </c>
      <c r="E145" s="37">
        <v>1.0149999999999999</v>
      </c>
      <c r="F145" s="37">
        <v>0.50749999999999995</v>
      </c>
    </row>
    <row r="146" spans="1:7" s="28" customFormat="1" outlineLevel="1">
      <c r="A146" s="38" t="s">
        <v>300</v>
      </c>
      <c r="B146" s="39" t="s">
        <v>171</v>
      </c>
      <c r="C146" s="40" t="s">
        <v>172</v>
      </c>
      <c r="D146" s="39" t="s">
        <v>57</v>
      </c>
      <c r="E146" s="41">
        <v>4.0000000000000001E-3</v>
      </c>
      <c r="F146" s="41">
        <v>2E-3</v>
      </c>
    </row>
    <row r="147" spans="1:7" s="28" customFormat="1" outlineLevel="1">
      <c r="A147" s="38" t="s">
        <v>301</v>
      </c>
      <c r="B147" s="39" t="s">
        <v>302</v>
      </c>
      <c r="C147" s="40" t="s">
        <v>303</v>
      </c>
      <c r="D147" s="39" t="s">
        <v>57</v>
      </c>
      <c r="E147" s="41">
        <v>8.9999999999999993E-3</v>
      </c>
      <c r="F147" s="41">
        <v>4.4999999999999997E-3</v>
      </c>
    </row>
    <row r="148" spans="1:7" s="28" customFormat="1" ht="24" outlineLevel="1">
      <c r="A148" s="38" t="s">
        <v>304</v>
      </c>
      <c r="B148" s="39" t="s">
        <v>305</v>
      </c>
      <c r="C148" s="40" t="s">
        <v>306</v>
      </c>
      <c r="D148" s="39" t="s">
        <v>91</v>
      </c>
      <c r="E148" s="41">
        <v>0.02</v>
      </c>
      <c r="F148" s="41">
        <v>0.01</v>
      </c>
    </row>
    <row r="149" spans="1:7" s="28" customFormat="1" outlineLevel="1">
      <c r="A149" s="38" t="s">
        <v>307</v>
      </c>
      <c r="B149" s="39" t="s">
        <v>308</v>
      </c>
      <c r="C149" s="40" t="s">
        <v>309</v>
      </c>
      <c r="D149" s="39" t="s">
        <v>310</v>
      </c>
      <c r="E149" s="41">
        <v>0.72</v>
      </c>
      <c r="F149" s="41">
        <v>0.36</v>
      </c>
    </row>
    <row r="150" spans="1:7" s="28" customFormat="1" ht="26.4" outlineLevel="1">
      <c r="A150" s="15" t="s">
        <v>311</v>
      </c>
      <c r="B150" s="16" t="s">
        <v>312</v>
      </c>
      <c r="C150" s="16" t="s">
        <v>313</v>
      </c>
      <c r="D150" s="17" t="s">
        <v>286</v>
      </c>
      <c r="E150" s="273">
        <v>22</v>
      </c>
      <c r="F150" s="274"/>
    </row>
    <row r="151" spans="1:7" s="28" customFormat="1" outlineLevel="1">
      <c r="A151" s="19" t="s">
        <v>314</v>
      </c>
      <c r="B151" s="20" t="s">
        <v>19</v>
      </c>
      <c r="C151" s="21" t="s">
        <v>24</v>
      </c>
      <c r="D151" s="20" t="s">
        <v>25</v>
      </c>
      <c r="E151" s="22">
        <v>0.6</v>
      </c>
      <c r="F151" s="22">
        <v>13.2</v>
      </c>
    </row>
    <row r="152" spans="1:7" s="28" customFormat="1" outlineLevel="1">
      <c r="A152" s="24" t="s">
        <v>315</v>
      </c>
      <c r="B152" s="25" t="s">
        <v>251</v>
      </c>
      <c r="C152" s="26" t="s">
        <v>252</v>
      </c>
      <c r="D152" s="25" t="s">
        <v>29</v>
      </c>
      <c r="E152" s="27">
        <v>0.04</v>
      </c>
      <c r="F152" s="27">
        <v>0.88</v>
      </c>
    </row>
    <row r="153" spans="1:7" s="28" customFormat="1" outlineLevel="1">
      <c r="A153" s="29" t="s">
        <v>316</v>
      </c>
      <c r="B153" s="30" t="s">
        <v>296</v>
      </c>
      <c r="C153" s="31" t="s">
        <v>32</v>
      </c>
      <c r="D153" s="30" t="s">
        <v>29</v>
      </c>
      <c r="E153" s="32">
        <v>0.04</v>
      </c>
      <c r="F153" s="32">
        <v>0.88</v>
      </c>
    </row>
    <row r="154" spans="1:7" s="33" customFormat="1" outlineLevel="1">
      <c r="A154" s="34" t="s">
        <v>317</v>
      </c>
      <c r="B154" s="35" t="s">
        <v>318</v>
      </c>
      <c r="C154" s="36" t="s">
        <v>319</v>
      </c>
      <c r="D154" s="35" t="s">
        <v>91</v>
      </c>
      <c r="E154" s="37">
        <v>0.01</v>
      </c>
      <c r="F154" s="37">
        <v>0.22</v>
      </c>
    </row>
    <row r="155" spans="1:7" s="33" customFormat="1" outlineLevel="1">
      <c r="A155" s="15" t="s">
        <v>320</v>
      </c>
      <c r="B155" s="16" t="s">
        <v>321</v>
      </c>
      <c r="C155" s="16" t="s">
        <v>322</v>
      </c>
      <c r="D155" s="17" t="s">
        <v>286</v>
      </c>
      <c r="E155" s="263">
        <v>22</v>
      </c>
      <c r="F155" s="264"/>
    </row>
    <row r="156" spans="1:7" s="1" customFormat="1">
      <c r="A156" s="15" t="s">
        <v>323</v>
      </c>
      <c r="B156" s="16" t="s">
        <v>324</v>
      </c>
      <c r="C156" s="16" t="s">
        <v>325</v>
      </c>
      <c r="D156" s="17" t="s">
        <v>326</v>
      </c>
      <c r="E156" s="263">
        <v>72.72</v>
      </c>
      <c r="F156" s="264"/>
      <c r="G156" s="18"/>
    </row>
    <row r="157" spans="1:7" s="1" customFormat="1" ht="52.8">
      <c r="A157" s="15" t="s">
        <v>327</v>
      </c>
      <c r="B157" s="16" t="s">
        <v>62</v>
      </c>
      <c r="C157" s="16" t="s">
        <v>63</v>
      </c>
      <c r="D157" s="17" t="s">
        <v>57</v>
      </c>
      <c r="E157" s="273">
        <v>0.28599999999999998</v>
      </c>
      <c r="F157" s="274"/>
      <c r="G157" s="18"/>
    </row>
    <row r="158" spans="1:7" s="1" customFormat="1">
      <c r="A158" s="24" t="s">
        <v>328</v>
      </c>
      <c r="B158" s="25" t="s">
        <v>65</v>
      </c>
      <c r="C158" s="26" t="s">
        <v>66</v>
      </c>
      <c r="D158" s="25" t="s">
        <v>29</v>
      </c>
      <c r="E158" s="27">
        <v>6.0597999999999999E-2</v>
      </c>
      <c r="F158" s="27">
        <v>1.7330999999999999E-2</v>
      </c>
      <c r="G158" s="18"/>
    </row>
    <row r="159" spans="1:7" s="23" customFormat="1" ht="15.6" outlineLevel="1">
      <c r="A159" s="275" t="s">
        <v>329</v>
      </c>
      <c r="B159" s="276"/>
      <c r="C159" s="276"/>
      <c r="D159" s="276"/>
      <c r="E159" s="276"/>
      <c r="F159" s="277"/>
    </row>
    <row r="160" spans="1:7" s="28" customFormat="1" ht="26.4" outlineLevel="1">
      <c r="A160" s="15" t="s">
        <v>330</v>
      </c>
      <c r="B160" s="16" t="s">
        <v>331</v>
      </c>
      <c r="C160" s="16" t="s">
        <v>332</v>
      </c>
      <c r="D160" s="17" t="s">
        <v>22</v>
      </c>
      <c r="E160" s="273">
        <v>0.98</v>
      </c>
      <c r="F160" s="274"/>
    </row>
    <row r="161" spans="1:7" s="28" customFormat="1" outlineLevel="1">
      <c r="A161" s="19" t="s">
        <v>333</v>
      </c>
      <c r="B161" s="20" t="s">
        <v>19</v>
      </c>
      <c r="C161" s="21" t="s">
        <v>24</v>
      </c>
      <c r="D161" s="20" t="s">
        <v>25</v>
      </c>
      <c r="E161" s="22">
        <v>37.799999999999997</v>
      </c>
      <c r="F161" s="22">
        <v>37.043999999999997</v>
      </c>
    </row>
    <row r="162" spans="1:7" s="28" customFormat="1" outlineLevel="1">
      <c r="A162" s="24" t="s">
        <v>334</v>
      </c>
      <c r="B162" s="25" t="s">
        <v>251</v>
      </c>
      <c r="C162" s="26" t="s">
        <v>252</v>
      </c>
      <c r="D162" s="25" t="s">
        <v>29</v>
      </c>
      <c r="E162" s="27">
        <v>2.2200000000000002</v>
      </c>
      <c r="F162" s="27">
        <v>2.1756000000000002</v>
      </c>
    </row>
    <row r="163" spans="1:7" s="28" customFormat="1" outlineLevel="1">
      <c r="A163" s="29" t="s">
        <v>335</v>
      </c>
      <c r="B163" s="30" t="s">
        <v>296</v>
      </c>
      <c r="C163" s="31" t="s">
        <v>32</v>
      </c>
      <c r="D163" s="30" t="s">
        <v>29</v>
      </c>
      <c r="E163" s="32">
        <v>0.2</v>
      </c>
      <c r="F163" s="32">
        <v>0.19600000000000001</v>
      </c>
    </row>
    <row r="164" spans="1:7" s="28" customFormat="1" outlineLevel="1">
      <c r="A164" s="29" t="s">
        <v>336</v>
      </c>
      <c r="B164" s="30" t="s">
        <v>337</v>
      </c>
      <c r="C164" s="31" t="s">
        <v>338</v>
      </c>
      <c r="D164" s="30" t="s">
        <v>29</v>
      </c>
      <c r="E164" s="32">
        <v>2.0299999999999998</v>
      </c>
      <c r="F164" s="32">
        <v>1.9894000000000001</v>
      </c>
    </row>
    <row r="165" spans="1:7" s="28" customFormat="1" outlineLevel="1">
      <c r="A165" s="34" t="s">
        <v>339</v>
      </c>
      <c r="B165" s="35" t="s">
        <v>340</v>
      </c>
      <c r="C165" s="36" t="s">
        <v>341</v>
      </c>
      <c r="D165" s="35" t="s">
        <v>91</v>
      </c>
      <c r="E165" s="37">
        <v>3.04</v>
      </c>
      <c r="F165" s="37">
        <v>2.9792000000000001</v>
      </c>
    </row>
    <row r="166" spans="1:7" s="28" customFormat="1" outlineLevel="1">
      <c r="A166" s="38" t="s">
        <v>342</v>
      </c>
      <c r="B166" s="39" t="s">
        <v>343</v>
      </c>
      <c r="C166" s="40" t="s">
        <v>344</v>
      </c>
      <c r="D166" s="39" t="s">
        <v>326</v>
      </c>
      <c r="E166" s="41">
        <v>0.75</v>
      </c>
      <c r="F166" s="41">
        <v>0.73499999999999999</v>
      </c>
    </row>
    <row r="167" spans="1:7" s="33" customFormat="1" ht="26.4" outlineLevel="1">
      <c r="A167" s="15" t="s">
        <v>345</v>
      </c>
      <c r="B167" s="16" t="s">
        <v>346</v>
      </c>
      <c r="C167" s="16" t="s">
        <v>347</v>
      </c>
      <c r="D167" s="17" t="s">
        <v>22</v>
      </c>
      <c r="E167" s="273">
        <v>2.5</v>
      </c>
      <c r="F167" s="274"/>
    </row>
    <row r="168" spans="1:7" s="33" customFormat="1" outlineLevel="1">
      <c r="A168" s="19" t="s">
        <v>348</v>
      </c>
      <c r="B168" s="20" t="s">
        <v>19</v>
      </c>
      <c r="C168" s="21" t="s">
        <v>24</v>
      </c>
      <c r="D168" s="20" t="s">
        <v>25</v>
      </c>
      <c r="E168" s="22">
        <v>37.799999999999997</v>
      </c>
      <c r="F168" s="22">
        <v>94.5</v>
      </c>
    </row>
    <row r="169" spans="1:7" s="33" customFormat="1" outlineLevel="1">
      <c r="A169" s="24" t="s">
        <v>349</v>
      </c>
      <c r="B169" s="25" t="s">
        <v>251</v>
      </c>
      <c r="C169" s="26" t="s">
        <v>252</v>
      </c>
      <c r="D169" s="25" t="s">
        <v>29</v>
      </c>
      <c r="E169" s="27">
        <v>2.2200000000000002</v>
      </c>
      <c r="F169" s="27">
        <v>5.55</v>
      </c>
    </row>
    <row r="170" spans="1:7" s="33" customFormat="1" outlineLevel="1">
      <c r="A170" s="29" t="s">
        <v>350</v>
      </c>
      <c r="B170" s="30" t="s">
        <v>296</v>
      </c>
      <c r="C170" s="31" t="s">
        <v>32</v>
      </c>
      <c r="D170" s="30" t="s">
        <v>29</v>
      </c>
      <c r="E170" s="32">
        <v>0.2</v>
      </c>
      <c r="F170" s="32">
        <v>0.5</v>
      </c>
    </row>
    <row r="171" spans="1:7" s="1" customFormat="1">
      <c r="A171" s="29" t="s">
        <v>351</v>
      </c>
      <c r="B171" s="30" t="s">
        <v>337</v>
      </c>
      <c r="C171" s="31" t="s">
        <v>338</v>
      </c>
      <c r="D171" s="30" t="s">
        <v>29</v>
      </c>
      <c r="E171" s="32">
        <v>2.0299999999999998</v>
      </c>
      <c r="F171" s="32">
        <v>5.0750000000000002</v>
      </c>
      <c r="G171" s="18"/>
    </row>
    <row r="172" spans="1:7" s="23" customFormat="1" outlineLevel="1">
      <c r="A172" s="34" t="s">
        <v>352</v>
      </c>
      <c r="B172" s="35" t="s">
        <v>340</v>
      </c>
      <c r="C172" s="36" t="s">
        <v>341</v>
      </c>
      <c r="D172" s="35" t="s">
        <v>91</v>
      </c>
      <c r="E172" s="37">
        <v>3.04</v>
      </c>
      <c r="F172" s="37">
        <v>7.6</v>
      </c>
    </row>
    <row r="173" spans="1:7" s="28" customFormat="1" outlineLevel="1">
      <c r="A173" s="38" t="s">
        <v>353</v>
      </c>
      <c r="B173" s="39" t="s">
        <v>343</v>
      </c>
      <c r="C173" s="40" t="s">
        <v>344</v>
      </c>
      <c r="D173" s="39" t="s">
        <v>326</v>
      </c>
      <c r="E173" s="41">
        <v>0.75</v>
      </c>
      <c r="F173" s="41">
        <v>1.875</v>
      </c>
    </row>
    <row r="174" spans="1:7" s="28" customFormat="1" ht="26.4" outlineLevel="1">
      <c r="A174" s="15" t="s">
        <v>354</v>
      </c>
      <c r="B174" s="16" t="s">
        <v>346</v>
      </c>
      <c r="C174" s="16" t="s">
        <v>355</v>
      </c>
      <c r="D174" s="17" t="s">
        <v>22</v>
      </c>
      <c r="E174" s="273">
        <v>0.12</v>
      </c>
      <c r="F174" s="274"/>
    </row>
    <row r="175" spans="1:7" s="28" customFormat="1" outlineLevel="1">
      <c r="A175" s="19" t="s">
        <v>356</v>
      </c>
      <c r="B175" s="20" t="s">
        <v>19</v>
      </c>
      <c r="C175" s="21" t="s">
        <v>24</v>
      </c>
      <c r="D175" s="20" t="s">
        <v>25</v>
      </c>
      <c r="E175" s="22">
        <v>37.799999999999997</v>
      </c>
      <c r="F175" s="22">
        <v>4.5359999999999996</v>
      </c>
    </row>
    <row r="176" spans="1:7" s="28" customFormat="1" outlineLevel="1">
      <c r="A176" s="24" t="s">
        <v>357</v>
      </c>
      <c r="B176" s="25" t="s">
        <v>251</v>
      </c>
      <c r="C176" s="26" t="s">
        <v>252</v>
      </c>
      <c r="D176" s="25" t="s">
        <v>29</v>
      </c>
      <c r="E176" s="27">
        <v>2.2200000000000002</v>
      </c>
      <c r="F176" s="27">
        <v>0.26640000000000003</v>
      </c>
    </row>
    <row r="177" spans="1:7" s="28" customFormat="1" outlineLevel="1">
      <c r="A177" s="29" t="s">
        <v>358</v>
      </c>
      <c r="B177" s="30" t="s">
        <v>296</v>
      </c>
      <c r="C177" s="31" t="s">
        <v>32</v>
      </c>
      <c r="D177" s="30" t="s">
        <v>29</v>
      </c>
      <c r="E177" s="32">
        <v>0.2</v>
      </c>
      <c r="F177" s="32">
        <v>2.4E-2</v>
      </c>
    </row>
    <row r="178" spans="1:7" s="28" customFormat="1" outlineLevel="1">
      <c r="A178" s="29" t="s">
        <v>359</v>
      </c>
      <c r="B178" s="30" t="s">
        <v>337</v>
      </c>
      <c r="C178" s="31" t="s">
        <v>338</v>
      </c>
      <c r="D178" s="30" t="s">
        <v>29</v>
      </c>
      <c r="E178" s="32">
        <v>2.0299999999999998</v>
      </c>
      <c r="F178" s="32">
        <v>0.24360000000000001</v>
      </c>
    </row>
    <row r="179" spans="1:7" s="28" customFormat="1" outlineLevel="1">
      <c r="A179" s="34" t="s">
        <v>360</v>
      </c>
      <c r="B179" s="35" t="s">
        <v>340</v>
      </c>
      <c r="C179" s="36" t="s">
        <v>341</v>
      </c>
      <c r="D179" s="35" t="s">
        <v>91</v>
      </c>
      <c r="E179" s="37">
        <v>3.04</v>
      </c>
      <c r="F179" s="37">
        <v>0.36480000000000001</v>
      </c>
    </row>
    <row r="180" spans="1:7" s="33" customFormat="1" outlineLevel="1">
      <c r="A180" s="38" t="s">
        <v>361</v>
      </c>
      <c r="B180" s="39" t="s">
        <v>343</v>
      </c>
      <c r="C180" s="40" t="s">
        <v>344</v>
      </c>
      <c r="D180" s="39" t="s">
        <v>326</v>
      </c>
      <c r="E180" s="41">
        <v>0.75</v>
      </c>
      <c r="F180" s="41">
        <v>0.09</v>
      </c>
    </row>
    <row r="181" spans="1:7" s="33" customFormat="1" ht="52.8" outlineLevel="1">
      <c r="A181" s="15" t="s">
        <v>362</v>
      </c>
      <c r="B181" s="16" t="s">
        <v>62</v>
      </c>
      <c r="C181" s="16" t="s">
        <v>63</v>
      </c>
      <c r="D181" s="17" t="s">
        <v>57</v>
      </c>
      <c r="E181" s="273">
        <v>6.1740000000000004</v>
      </c>
      <c r="F181" s="274"/>
    </row>
    <row r="182" spans="1:7" s="33" customFormat="1" outlineLevel="1">
      <c r="A182" s="24" t="s">
        <v>363</v>
      </c>
      <c r="B182" s="25" t="s">
        <v>65</v>
      </c>
      <c r="C182" s="26" t="s">
        <v>66</v>
      </c>
      <c r="D182" s="25" t="s">
        <v>29</v>
      </c>
      <c r="E182" s="27">
        <v>6.0597999999999999E-2</v>
      </c>
      <c r="F182" s="27">
        <v>0.37413200000000002</v>
      </c>
    </row>
    <row r="183" spans="1:7" s="33" customFormat="1" ht="26.4" outlineLevel="1">
      <c r="A183" s="15" t="s">
        <v>364</v>
      </c>
      <c r="B183" s="16" t="s">
        <v>365</v>
      </c>
      <c r="C183" s="16" t="s">
        <v>366</v>
      </c>
      <c r="D183" s="17" t="s">
        <v>367</v>
      </c>
      <c r="E183" s="273">
        <v>9.8000000000000004E-2</v>
      </c>
      <c r="F183" s="274"/>
    </row>
    <row r="184" spans="1:7" s="33" customFormat="1" outlineLevel="1">
      <c r="A184" s="19" t="s">
        <v>368</v>
      </c>
      <c r="B184" s="20" t="s">
        <v>19</v>
      </c>
      <c r="C184" s="21" t="s">
        <v>24</v>
      </c>
      <c r="D184" s="20" t="s">
        <v>25</v>
      </c>
      <c r="E184" s="22">
        <v>669</v>
      </c>
      <c r="F184" s="22">
        <v>65.561999999999998</v>
      </c>
    </row>
    <row r="185" spans="1:7" s="1" customFormat="1" ht="24">
      <c r="A185" s="24" t="s">
        <v>369</v>
      </c>
      <c r="B185" s="25" t="s">
        <v>370</v>
      </c>
      <c r="C185" s="26" t="s">
        <v>371</v>
      </c>
      <c r="D185" s="25" t="s">
        <v>29</v>
      </c>
      <c r="E185" s="27">
        <v>263.2</v>
      </c>
      <c r="F185" s="27">
        <v>25.793600000000001</v>
      </c>
      <c r="G185" s="18"/>
    </row>
    <row r="186" spans="1:7" s="23" customFormat="1" ht="24" outlineLevel="1">
      <c r="A186" s="29" t="s">
        <v>372</v>
      </c>
      <c r="B186" s="30" t="s">
        <v>49</v>
      </c>
      <c r="C186" s="31" t="s">
        <v>50</v>
      </c>
      <c r="D186" s="30" t="s">
        <v>29</v>
      </c>
      <c r="E186" s="32">
        <v>17.399999999999999</v>
      </c>
      <c r="F186" s="32">
        <v>1.7052</v>
      </c>
    </row>
    <row r="187" spans="1:7" s="28" customFormat="1" outlineLevel="1">
      <c r="A187" s="29" t="s">
        <v>373</v>
      </c>
      <c r="B187" s="30" t="s">
        <v>251</v>
      </c>
      <c r="C187" s="31" t="s">
        <v>252</v>
      </c>
      <c r="D187" s="30" t="s">
        <v>29</v>
      </c>
      <c r="E187" s="32">
        <v>0.15</v>
      </c>
      <c r="F187" s="32">
        <v>1.47E-2</v>
      </c>
    </row>
    <row r="188" spans="1:7" s="28" customFormat="1" ht="24" outlineLevel="1">
      <c r="A188" s="29" t="s">
        <v>374</v>
      </c>
      <c r="B188" s="30" t="s">
        <v>375</v>
      </c>
      <c r="C188" s="31" t="s">
        <v>376</v>
      </c>
      <c r="D188" s="30" t="s">
        <v>29</v>
      </c>
      <c r="E188" s="32">
        <v>48.5</v>
      </c>
      <c r="F188" s="32">
        <v>4.7530000000000001</v>
      </c>
    </row>
    <row r="189" spans="1:7" s="28" customFormat="1" outlineLevel="1">
      <c r="A189" s="29" t="s">
        <v>377</v>
      </c>
      <c r="B189" s="30" t="s">
        <v>378</v>
      </c>
      <c r="C189" s="31" t="s">
        <v>379</v>
      </c>
      <c r="D189" s="30" t="s">
        <v>29</v>
      </c>
      <c r="E189" s="32">
        <v>24.75</v>
      </c>
      <c r="F189" s="32">
        <v>2.4255</v>
      </c>
    </row>
    <row r="190" spans="1:7" s="28" customFormat="1" outlineLevel="1">
      <c r="A190" s="29" t="s">
        <v>380</v>
      </c>
      <c r="B190" s="30" t="s">
        <v>381</v>
      </c>
      <c r="C190" s="31" t="s">
        <v>382</v>
      </c>
      <c r="D190" s="30" t="s">
        <v>29</v>
      </c>
      <c r="E190" s="32">
        <v>34.799999999999997</v>
      </c>
      <c r="F190" s="32">
        <v>3.4104000000000001</v>
      </c>
    </row>
    <row r="191" spans="1:7" s="28" customFormat="1" outlineLevel="1">
      <c r="A191" s="29" t="s">
        <v>383</v>
      </c>
      <c r="B191" s="30" t="s">
        <v>384</v>
      </c>
      <c r="C191" s="31" t="s">
        <v>385</v>
      </c>
      <c r="D191" s="30" t="s">
        <v>29</v>
      </c>
      <c r="E191" s="32">
        <v>12.38</v>
      </c>
      <c r="F191" s="32">
        <v>1.2132000000000001</v>
      </c>
    </row>
    <row r="192" spans="1:7" s="28" customFormat="1" outlineLevel="1">
      <c r="A192" s="29" t="s">
        <v>386</v>
      </c>
      <c r="B192" s="30" t="s">
        <v>296</v>
      </c>
      <c r="C192" s="31" t="s">
        <v>32</v>
      </c>
      <c r="D192" s="30" t="s">
        <v>29</v>
      </c>
      <c r="E192" s="32">
        <v>0.23</v>
      </c>
      <c r="F192" s="32">
        <v>2.2540000000000001E-2</v>
      </c>
    </row>
    <row r="193" spans="1:7" s="28" customFormat="1" outlineLevel="1">
      <c r="A193" s="34" t="s">
        <v>387</v>
      </c>
      <c r="B193" s="35" t="s">
        <v>388</v>
      </c>
      <c r="C193" s="36" t="s">
        <v>389</v>
      </c>
      <c r="D193" s="35" t="s">
        <v>57</v>
      </c>
      <c r="E193" s="37">
        <v>0.157</v>
      </c>
      <c r="F193" s="37">
        <v>1.5386E-2</v>
      </c>
    </row>
    <row r="194" spans="1:7" s="33" customFormat="1" outlineLevel="1">
      <c r="A194" s="38" t="s">
        <v>390</v>
      </c>
      <c r="B194" s="39" t="s">
        <v>391</v>
      </c>
      <c r="C194" s="40" t="s">
        <v>392</v>
      </c>
      <c r="D194" s="39" t="s">
        <v>286</v>
      </c>
      <c r="E194" s="41">
        <v>2.48</v>
      </c>
      <c r="F194" s="41">
        <v>0.24304000000000001</v>
      </c>
    </row>
    <row r="195" spans="1:7" s="33" customFormat="1" ht="26.4" outlineLevel="1">
      <c r="A195" s="15" t="s">
        <v>393</v>
      </c>
      <c r="B195" s="16" t="s">
        <v>394</v>
      </c>
      <c r="C195" s="16" t="s">
        <v>395</v>
      </c>
      <c r="D195" s="17" t="s">
        <v>367</v>
      </c>
      <c r="E195" s="273">
        <v>0.25</v>
      </c>
      <c r="F195" s="274"/>
    </row>
    <row r="196" spans="1:7" s="33" customFormat="1" outlineLevel="1">
      <c r="A196" s="19" t="s">
        <v>396</v>
      </c>
      <c r="B196" s="20" t="s">
        <v>19</v>
      </c>
      <c r="C196" s="21" t="s">
        <v>24</v>
      </c>
      <c r="D196" s="20" t="s">
        <v>25</v>
      </c>
      <c r="E196" s="22">
        <v>701</v>
      </c>
      <c r="F196" s="22">
        <v>175.25</v>
      </c>
    </row>
    <row r="197" spans="1:7" s="33" customFormat="1" ht="24" outlineLevel="1">
      <c r="A197" s="24" t="s">
        <v>397</v>
      </c>
      <c r="B197" s="25" t="s">
        <v>370</v>
      </c>
      <c r="C197" s="26" t="s">
        <v>371</v>
      </c>
      <c r="D197" s="25" t="s">
        <v>29</v>
      </c>
      <c r="E197" s="27">
        <v>257.60000000000002</v>
      </c>
      <c r="F197" s="27">
        <v>64.400000000000006</v>
      </c>
    </row>
    <row r="198" spans="1:7" s="33" customFormat="1" ht="24" outlineLevel="1">
      <c r="A198" s="29" t="s">
        <v>398</v>
      </c>
      <c r="B198" s="30" t="s">
        <v>49</v>
      </c>
      <c r="C198" s="31" t="s">
        <v>50</v>
      </c>
      <c r="D198" s="30" t="s">
        <v>29</v>
      </c>
      <c r="E198" s="32">
        <v>17.399999999999999</v>
      </c>
      <c r="F198" s="32">
        <v>4.3499999999999996</v>
      </c>
    </row>
    <row r="199" spans="1:7" s="1" customFormat="1">
      <c r="A199" s="29" t="s">
        <v>399</v>
      </c>
      <c r="B199" s="30" t="s">
        <v>251</v>
      </c>
      <c r="C199" s="31" t="s">
        <v>252</v>
      </c>
      <c r="D199" s="30" t="s">
        <v>29</v>
      </c>
      <c r="E199" s="32">
        <v>0.13</v>
      </c>
      <c r="F199" s="32">
        <v>3.2500000000000001E-2</v>
      </c>
      <c r="G199" s="18"/>
    </row>
    <row r="200" spans="1:7" s="23" customFormat="1" ht="24" outlineLevel="1">
      <c r="A200" s="29" t="s">
        <v>400</v>
      </c>
      <c r="B200" s="30" t="s">
        <v>375</v>
      </c>
      <c r="C200" s="31" t="s">
        <v>376</v>
      </c>
      <c r="D200" s="30" t="s">
        <v>29</v>
      </c>
      <c r="E200" s="32">
        <v>56.56</v>
      </c>
      <c r="F200" s="32">
        <v>14.14</v>
      </c>
    </row>
    <row r="201" spans="1:7" s="28" customFormat="1" outlineLevel="1">
      <c r="A201" s="29" t="s">
        <v>401</v>
      </c>
      <c r="B201" s="30" t="s">
        <v>378</v>
      </c>
      <c r="C201" s="31" t="s">
        <v>379</v>
      </c>
      <c r="D201" s="30" t="s">
        <v>29</v>
      </c>
      <c r="E201" s="32">
        <v>24.75</v>
      </c>
      <c r="F201" s="32">
        <v>6.1875</v>
      </c>
    </row>
    <row r="202" spans="1:7" s="28" customFormat="1" outlineLevel="1">
      <c r="A202" s="29" t="s">
        <v>402</v>
      </c>
      <c r="B202" s="30" t="s">
        <v>381</v>
      </c>
      <c r="C202" s="31" t="s">
        <v>382</v>
      </c>
      <c r="D202" s="30" t="s">
        <v>29</v>
      </c>
      <c r="E202" s="32">
        <v>34.799999999999997</v>
      </c>
      <c r="F202" s="32">
        <v>8.6999999999999993</v>
      </c>
    </row>
    <row r="203" spans="1:7" s="28" customFormat="1" outlineLevel="1">
      <c r="A203" s="29" t="s">
        <v>403</v>
      </c>
      <c r="B203" s="30" t="s">
        <v>384</v>
      </c>
      <c r="C203" s="31" t="s">
        <v>385</v>
      </c>
      <c r="D203" s="30" t="s">
        <v>29</v>
      </c>
      <c r="E203" s="32">
        <v>12.38</v>
      </c>
      <c r="F203" s="32">
        <v>3.0950000000000002</v>
      </c>
    </row>
    <row r="204" spans="1:7" s="28" customFormat="1" outlineLevel="1">
      <c r="A204" s="29" t="s">
        <v>404</v>
      </c>
      <c r="B204" s="30" t="s">
        <v>296</v>
      </c>
      <c r="C204" s="31" t="s">
        <v>32</v>
      </c>
      <c r="D204" s="30" t="s">
        <v>29</v>
      </c>
      <c r="E204" s="32">
        <v>0.2</v>
      </c>
      <c r="F204" s="32">
        <v>0.05</v>
      </c>
    </row>
    <row r="205" spans="1:7" s="28" customFormat="1" outlineLevel="1">
      <c r="A205" s="34" t="s">
        <v>405</v>
      </c>
      <c r="B205" s="35" t="s">
        <v>388</v>
      </c>
      <c r="C205" s="36" t="s">
        <v>389</v>
      </c>
      <c r="D205" s="35" t="s">
        <v>57</v>
      </c>
      <c r="E205" s="37">
        <v>0.155</v>
      </c>
      <c r="F205" s="37">
        <v>3.875E-2</v>
      </c>
    </row>
    <row r="206" spans="1:7" s="28" customFormat="1" outlineLevel="1">
      <c r="A206" s="38" t="s">
        <v>406</v>
      </c>
      <c r="B206" s="39" t="s">
        <v>391</v>
      </c>
      <c r="C206" s="40" t="s">
        <v>392</v>
      </c>
      <c r="D206" s="39" t="s">
        <v>286</v>
      </c>
      <c r="E206" s="41">
        <v>2.48</v>
      </c>
      <c r="F206" s="41">
        <v>0.62</v>
      </c>
    </row>
    <row r="207" spans="1:7" s="28" customFormat="1" ht="26.4" outlineLevel="1">
      <c r="A207" s="15" t="s">
        <v>407</v>
      </c>
      <c r="B207" s="16" t="s">
        <v>394</v>
      </c>
      <c r="C207" s="16" t="s">
        <v>408</v>
      </c>
      <c r="D207" s="17" t="s">
        <v>367</v>
      </c>
      <c r="E207" s="273">
        <v>1.2E-2</v>
      </c>
      <c r="F207" s="274"/>
    </row>
    <row r="208" spans="1:7" s="33" customFormat="1" outlineLevel="1">
      <c r="A208" s="19" t="s">
        <v>409</v>
      </c>
      <c r="B208" s="20" t="s">
        <v>19</v>
      </c>
      <c r="C208" s="21" t="s">
        <v>24</v>
      </c>
      <c r="D208" s="20" t="s">
        <v>25</v>
      </c>
      <c r="E208" s="22">
        <v>701</v>
      </c>
      <c r="F208" s="22">
        <v>8.4120000000000008</v>
      </c>
    </row>
    <row r="209" spans="1:7" s="33" customFormat="1" ht="24" outlineLevel="1">
      <c r="A209" s="24" t="s">
        <v>410</v>
      </c>
      <c r="B209" s="25" t="s">
        <v>370</v>
      </c>
      <c r="C209" s="26" t="s">
        <v>371</v>
      </c>
      <c r="D209" s="25" t="s">
        <v>29</v>
      </c>
      <c r="E209" s="27">
        <v>257.60000000000002</v>
      </c>
      <c r="F209" s="27">
        <v>3.0912000000000002</v>
      </c>
    </row>
    <row r="210" spans="1:7" s="33" customFormat="1" ht="24" outlineLevel="1">
      <c r="A210" s="29" t="s">
        <v>411</v>
      </c>
      <c r="B210" s="30" t="s">
        <v>49</v>
      </c>
      <c r="C210" s="31" t="s">
        <v>50</v>
      </c>
      <c r="D210" s="30" t="s">
        <v>29</v>
      </c>
      <c r="E210" s="32">
        <v>17.399999999999999</v>
      </c>
      <c r="F210" s="32">
        <v>0.20880000000000001</v>
      </c>
    </row>
    <row r="211" spans="1:7" s="33" customFormat="1" outlineLevel="1">
      <c r="A211" s="29" t="s">
        <v>412</v>
      </c>
      <c r="B211" s="30" t="s">
        <v>251</v>
      </c>
      <c r="C211" s="31" t="s">
        <v>252</v>
      </c>
      <c r="D211" s="30" t="s">
        <v>29</v>
      </c>
      <c r="E211" s="32">
        <v>0.13</v>
      </c>
      <c r="F211" s="32">
        <v>1.56E-3</v>
      </c>
    </row>
    <row r="212" spans="1:7" s="33" customFormat="1" ht="24" outlineLevel="1">
      <c r="A212" s="29" t="s">
        <v>413</v>
      </c>
      <c r="B212" s="30" t="s">
        <v>375</v>
      </c>
      <c r="C212" s="31" t="s">
        <v>376</v>
      </c>
      <c r="D212" s="30" t="s">
        <v>29</v>
      </c>
      <c r="E212" s="32">
        <v>56.56</v>
      </c>
      <c r="F212" s="32">
        <v>0.67871999999999999</v>
      </c>
    </row>
    <row r="213" spans="1:7" s="1" customFormat="1">
      <c r="A213" s="29" t="s">
        <v>414</v>
      </c>
      <c r="B213" s="30" t="s">
        <v>378</v>
      </c>
      <c r="C213" s="31" t="s">
        <v>379</v>
      </c>
      <c r="D213" s="30" t="s">
        <v>29</v>
      </c>
      <c r="E213" s="32">
        <v>24.75</v>
      </c>
      <c r="F213" s="32">
        <v>0.29699999999999999</v>
      </c>
      <c r="G213" s="18"/>
    </row>
    <row r="214" spans="1:7" s="23" customFormat="1" outlineLevel="1">
      <c r="A214" s="29" t="s">
        <v>415</v>
      </c>
      <c r="B214" s="30" t="s">
        <v>381</v>
      </c>
      <c r="C214" s="31" t="s">
        <v>382</v>
      </c>
      <c r="D214" s="30" t="s">
        <v>29</v>
      </c>
      <c r="E214" s="32">
        <v>34.799999999999997</v>
      </c>
      <c r="F214" s="32">
        <v>0.41760000000000003</v>
      </c>
    </row>
    <row r="215" spans="1:7" s="28" customFormat="1" outlineLevel="1">
      <c r="A215" s="29" t="s">
        <v>416</v>
      </c>
      <c r="B215" s="30" t="s">
        <v>384</v>
      </c>
      <c r="C215" s="31" t="s">
        <v>385</v>
      </c>
      <c r="D215" s="30" t="s">
        <v>29</v>
      </c>
      <c r="E215" s="32">
        <v>12.38</v>
      </c>
      <c r="F215" s="32">
        <v>0.14856</v>
      </c>
    </row>
    <row r="216" spans="1:7" s="28" customFormat="1" outlineLevel="1">
      <c r="A216" s="29" t="s">
        <v>417</v>
      </c>
      <c r="B216" s="30" t="s">
        <v>296</v>
      </c>
      <c r="C216" s="31" t="s">
        <v>32</v>
      </c>
      <c r="D216" s="30" t="s">
        <v>29</v>
      </c>
      <c r="E216" s="32">
        <v>0.2</v>
      </c>
      <c r="F216" s="32">
        <v>2.3999999999999998E-3</v>
      </c>
    </row>
    <row r="217" spans="1:7" s="33" customFormat="1" outlineLevel="1">
      <c r="A217" s="34" t="s">
        <v>418</v>
      </c>
      <c r="B217" s="35" t="s">
        <v>388</v>
      </c>
      <c r="C217" s="36" t="s">
        <v>389</v>
      </c>
      <c r="D217" s="35" t="s">
        <v>57</v>
      </c>
      <c r="E217" s="37">
        <v>0.155</v>
      </c>
      <c r="F217" s="37">
        <v>1.8600000000000001E-3</v>
      </c>
    </row>
    <row r="218" spans="1:7" s="33" customFormat="1" outlineLevel="1">
      <c r="A218" s="38" t="s">
        <v>419</v>
      </c>
      <c r="B218" s="39" t="s">
        <v>391</v>
      </c>
      <c r="C218" s="40" t="s">
        <v>392</v>
      </c>
      <c r="D218" s="39" t="s">
        <v>286</v>
      </c>
      <c r="E218" s="41">
        <v>2.48</v>
      </c>
      <c r="F218" s="41">
        <v>2.9760000000000002E-2</v>
      </c>
    </row>
    <row r="219" spans="1:7" s="33" customFormat="1" ht="26.4" outlineLevel="1">
      <c r="A219" s="15" t="s">
        <v>420</v>
      </c>
      <c r="B219" s="16" t="s">
        <v>324</v>
      </c>
      <c r="C219" s="16" t="s">
        <v>421</v>
      </c>
      <c r="D219" s="17" t="s">
        <v>164</v>
      </c>
      <c r="E219" s="263">
        <v>360</v>
      </c>
      <c r="F219" s="264"/>
    </row>
    <row r="220" spans="1:7" s="1" customFormat="1">
      <c r="A220" s="15" t="s">
        <v>422</v>
      </c>
      <c r="B220" s="16" t="s">
        <v>324</v>
      </c>
      <c r="C220" s="16" t="s">
        <v>423</v>
      </c>
      <c r="D220" s="17" t="s">
        <v>286</v>
      </c>
      <c r="E220" s="263">
        <v>72</v>
      </c>
      <c r="F220" s="264"/>
      <c r="G220" s="18"/>
    </row>
    <row r="221" spans="1:7" s="23" customFormat="1" outlineLevel="1">
      <c r="A221" s="15" t="s">
        <v>424</v>
      </c>
      <c r="B221" s="16" t="s">
        <v>425</v>
      </c>
      <c r="C221" s="16" t="s">
        <v>426</v>
      </c>
      <c r="D221" s="17" t="s">
        <v>286</v>
      </c>
      <c r="E221" s="273">
        <v>2</v>
      </c>
      <c r="F221" s="274"/>
    </row>
    <row r="222" spans="1:7" s="28" customFormat="1" outlineLevel="1">
      <c r="A222" s="19" t="s">
        <v>427</v>
      </c>
      <c r="B222" s="20" t="s">
        <v>19</v>
      </c>
      <c r="C222" s="21" t="s">
        <v>24</v>
      </c>
      <c r="D222" s="20" t="s">
        <v>25</v>
      </c>
      <c r="E222" s="22">
        <v>7.37</v>
      </c>
      <c r="F222" s="22">
        <v>14.74</v>
      </c>
    </row>
    <row r="223" spans="1:7" s="33" customFormat="1" ht="24" outlineLevel="1">
      <c r="A223" s="24" t="s">
        <v>428</v>
      </c>
      <c r="B223" s="25" t="s">
        <v>370</v>
      </c>
      <c r="C223" s="26" t="s">
        <v>371</v>
      </c>
      <c r="D223" s="25" t="s">
        <v>29</v>
      </c>
      <c r="E223" s="27">
        <v>3.5</v>
      </c>
      <c r="F223" s="27">
        <v>7</v>
      </c>
    </row>
    <row r="224" spans="1:7" s="33" customFormat="1" outlineLevel="1">
      <c r="A224" s="29" t="s">
        <v>429</v>
      </c>
      <c r="B224" s="30" t="s">
        <v>251</v>
      </c>
      <c r="C224" s="31" t="s">
        <v>252</v>
      </c>
      <c r="D224" s="30" t="s">
        <v>29</v>
      </c>
      <c r="E224" s="32">
        <v>0.04</v>
      </c>
      <c r="F224" s="32">
        <v>0.08</v>
      </c>
    </row>
    <row r="225" spans="1:7" s="1" customFormat="1" ht="24">
      <c r="A225" s="29" t="s">
        <v>430</v>
      </c>
      <c r="B225" s="30" t="s">
        <v>375</v>
      </c>
      <c r="C225" s="31" t="s">
        <v>376</v>
      </c>
      <c r="D225" s="30" t="s">
        <v>29</v>
      </c>
      <c r="E225" s="32">
        <v>1.04</v>
      </c>
      <c r="F225" s="32">
        <v>2.08</v>
      </c>
      <c r="G225" s="18"/>
    </row>
    <row r="226" spans="1:7" s="23" customFormat="1" outlineLevel="1">
      <c r="A226" s="29" t="s">
        <v>431</v>
      </c>
      <c r="B226" s="30" t="s">
        <v>378</v>
      </c>
      <c r="C226" s="31" t="s">
        <v>379</v>
      </c>
      <c r="D226" s="30" t="s">
        <v>29</v>
      </c>
      <c r="E226" s="32">
        <v>1.8</v>
      </c>
      <c r="F226" s="32">
        <v>3.6</v>
      </c>
    </row>
    <row r="227" spans="1:7" s="33" customFormat="1" outlineLevel="1">
      <c r="A227" s="29" t="s">
        <v>432</v>
      </c>
      <c r="B227" s="30" t="s">
        <v>384</v>
      </c>
      <c r="C227" s="31" t="s">
        <v>385</v>
      </c>
      <c r="D227" s="30" t="s">
        <v>29</v>
      </c>
      <c r="E227" s="32">
        <v>0.9</v>
      </c>
      <c r="F227" s="32">
        <v>1.8</v>
      </c>
    </row>
    <row r="228" spans="1:7" s="33" customFormat="1" outlineLevel="1">
      <c r="A228" s="29" t="s">
        <v>433</v>
      </c>
      <c r="B228" s="30" t="s">
        <v>296</v>
      </c>
      <c r="C228" s="31" t="s">
        <v>32</v>
      </c>
      <c r="D228" s="30" t="s">
        <v>29</v>
      </c>
      <c r="E228" s="32">
        <v>7.0000000000000007E-2</v>
      </c>
      <c r="F228" s="32">
        <v>0.14000000000000001</v>
      </c>
    </row>
    <row r="229" spans="1:7" s="28" customFormat="1" outlineLevel="1">
      <c r="A229" s="29" t="s">
        <v>434</v>
      </c>
      <c r="B229" s="30" t="s">
        <v>337</v>
      </c>
      <c r="C229" s="31" t="s">
        <v>338</v>
      </c>
      <c r="D229" s="30" t="s">
        <v>29</v>
      </c>
      <c r="E229" s="32">
        <v>0.37</v>
      </c>
      <c r="F229" s="32">
        <v>0.74</v>
      </c>
    </row>
    <row r="230" spans="1:7" s="28" customFormat="1" outlineLevel="1">
      <c r="A230" s="34" t="s">
        <v>435</v>
      </c>
      <c r="B230" s="35" t="s">
        <v>340</v>
      </c>
      <c r="C230" s="36" t="s">
        <v>341</v>
      </c>
      <c r="D230" s="35" t="s">
        <v>91</v>
      </c>
      <c r="E230" s="37">
        <v>0.31</v>
      </c>
      <c r="F230" s="37">
        <v>0.62</v>
      </c>
    </row>
    <row r="231" spans="1:7" s="1" customFormat="1">
      <c r="A231" s="38" t="s">
        <v>436</v>
      </c>
      <c r="B231" s="39" t="s">
        <v>437</v>
      </c>
      <c r="C231" s="40" t="s">
        <v>438</v>
      </c>
      <c r="D231" s="39" t="s">
        <v>91</v>
      </c>
      <c r="E231" s="41">
        <v>0.09</v>
      </c>
      <c r="F231" s="41">
        <v>0.18</v>
      </c>
      <c r="G231" s="18"/>
    </row>
    <row r="232" spans="1:7" s="23" customFormat="1" outlineLevel="1">
      <c r="A232" s="38" t="s">
        <v>439</v>
      </c>
      <c r="B232" s="39" t="s">
        <v>388</v>
      </c>
      <c r="C232" s="40" t="s">
        <v>389</v>
      </c>
      <c r="D232" s="39" t="s">
        <v>57</v>
      </c>
      <c r="E232" s="41">
        <v>4.6000000000000001E-4</v>
      </c>
      <c r="F232" s="41">
        <v>9.2000000000000003E-4</v>
      </c>
    </row>
    <row r="233" spans="1:7" s="28" customFormat="1" outlineLevel="1">
      <c r="A233" s="38" t="s">
        <v>440</v>
      </c>
      <c r="B233" s="39" t="s">
        <v>391</v>
      </c>
      <c r="C233" s="40" t="s">
        <v>392</v>
      </c>
      <c r="D233" s="39" t="s">
        <v>286</v>
      </c>
      <c r="E233" s="41">
        <v>0.05</v>
      </c>
      <c r="F233" s="41">
        <v>0.1</v>
      </c>
    </row>
    <row r="234" spans="1:7" s="28" customFormat="1" ht="26.4" outlineLevel="1">
      <c r="A234" s="15" t="s">
        <v>441</v>
      </c>
      <c r="B234" s="16" t="s">
        <v>442</v>
      </c>
      <c r="C234" s="16" t="s">
        <v>443</v>
      </c>
      <c r="D234" s="17" t="s">
        <v>286</v>
      </c>
      <c r="E234" s="273">
        <v>2</v>
      </c>
      <c r="F234" s="274"/>
    </row>
    <row r="235" spans="1:7" s="33" customFormat="1" outlineLevel="1">
      <c r="A235" s="19" t="s">
        <v>444</v>
      </c>
      <c r="B235" s="20" t="s">
        <v>19</v>
      </c>
      <c r="C235" s="21" t="s">
        <v>24</v>
      </c>
      <c r="D235" s="20" t="s">
        <v>25</v>
      </c>
      <c r="E235" s="22">
        <v>1.9</v>
      </c>
      <c r="F235" s="22">
        <v>3.8</v>
      </c>
    </row>
    <row r="236" spans="1:7" s="1" customFormat="1" ht="24">
      <c r="A236" s="24" t="s">
        <v>445</v>
      </c>
      <c r="B236" s="25" t="s">
        <v>370</v>
      </c>
      <c r="C236" s="26" t="s">
        <v>371</v>
      </c>
      <c r="D236" s="25" t="s">
        <v>29</v>
      </c>
      <c r="E236" s="27">
        <v>0.44</v>
      </c>
      <c r="F236" s="27">
        <v>0.88</v>
      </c>
      <c r="G236" s="18"/>
    </row>
    <row r="237" spans="1:7" s="1" customFormat="1">
      <c r="A237" s="29" t="s">
        <v>446</v>
      </c>
      <c r="B237" s="30" t="s">
        <v>251</v>
      </c>
      <c r="C237" s="31" t="s">
        <v>252</v>
      </c>
      <c r="D237" s="30" t="s">
        <v>29</v>
      </c>
      <c r="E237" s="32">
        <v>0.01</v>
      </c>
      <c r="F237" s="32">
        <v>0.02</v>
      </c>
      <c r="G237" s="18"/>
    </row>
    <row r="238" spans="1:7" s="1" customFormat="1" ht="24">
      <c r="A238" s="29" t="s">
        <v>447</v>
      </c>
      <c r="B238" s="30" t="s">
        <v>375</v>
      </c>
      <c r="C238" s="31" t="s">
        <v>376</v>
      </c>
      <c r="D238" s="30" t="s">
        <v>29</v>
      </c>
      <c r="E238" s="32">
        <v>0.38</v>
      </c>
      <c r="F238" s="32">
        <v>0.76</v>
      </c>
      <c r="G238" s="18"/>
    </row>
    <row r="239" spans="1:7" ht="15.75" customHeight="1">
      <c r="A239" s="29" t="s">
        <v>448</v>
      </c>
      <c r="B239" s="30" t="s">
        <v>378</v>
      </c>
      <c r="C239" s="31" t="s">
        <v>379</v>
      </c>
      <c r="D239" s="30" t="s">
        <v>29</v>
      </c>
      <c r="E239" s="32">
        <v>0.16</v>
      </c>
      <c r="F239" s="32">
        <v>0.32</v>
      </c>
    </row>
    <row r="240" spans="1:7" s="1" customFormat="1">
      <c r="A240" s="29" t="s">
        <v>449</v>
      </c>
      <c r="B240" s="30" t="s">
        <v>384</v>
      </c>
      <c r="C240" s="31" t="s">
        <v>385</v>
      </c>
      <c r="D240" s="30" t="s">
        <v>29</v>
      </c>
      <c r="E240" s="32">
        <v>0.08</v>
      </c>
      <c r="F240" s="32">
        <v>0.16</v>
      </c>
      <c r="G240" s="18"/>
    </row>
    <row r="241" spans="1:7" s="23" customFormat="1" outlineLevel="1">
      <c r="A241" s="29" t="s">
        <v>450</v>
      </c>
      <c r="B241" s="30" t="s">
        <v>296</v>
      </c>
      <c r="C241" s="31" t="s">
        <v>32</v>
      </c>
      <c r="D241" s="30" t="s">
        <v>29</v>
      </c>
      <c r="E241" s="32">
        <v>0.02</v>
      </c>
      <c r="F241" s="32">
        <v>0.04</v>
      </c>
    </row>
    <row r="242" spans="1:7" s="1" customFormat="1">
      <c r="A242" s="29" t="s">
        <v>451</v>
      </c>
      <c r="B242" s="30" t="s">
        <v>337</v>
      </c>
      <c r="C242" s="31" t="s">
        <v>338</v>
      </c>
      <c r="D242" s="30" t="s">
        <v>29</v>
      </c>
      <c r="E242" s="32">
        <v>0.08</v>
      </c>
      <c r="F242" s="32">
        <v>0.16</v>
      </c>
      <c r="G242" s="18"/>
    </row>
    <row r="243" spans="1:7" s="23" customFormat="1" outlineLevel="1">
      <c r="A243" s="34" t="s">
        <v>452</v>
      </c>
      <c r="B243" s="35" t="s">
        <v>340</v>
      </c>
      <c r="C243" s="36" t="s">
        <v>341</v>
      </c>
      <c r="D243" s="35" t="s">
        <v>91</v>
      </c>
      <c r="E243" s="37">
        <v>0.06</v>
      </c>
      <c r="F243" s="37">
        <v>0.12</v>
      </c>
    </row>
    <row r="244" spans="1:7" s="28" customFormat="1" outlineLevel="1">
      <c r="A244" s="38" t="s">
        <v>453</v>
      </c>
      <c r="B244" s="39" t="s">
        <v>437</v>
      </c>
      <c r="C244" s="40" t="s">
        <v>438</v>
      </c>
      <c r="D244" s="39" t="s">
        <v>91</v>
      </c>
      <c r="E244" s="41">
        <v>1.6E-2</v>
      </c>
      <c r="F244" s="41">
        <v>3.2000000000000001E-2</v>
      </c>
    </row>
    <row r="245" spans="1:7" s="1" customFormat="1">
      <c r="A245" s="38" t="s">
        <v>454</v>
      </c>
      <c r="B245" s="39" t="s">
        <v>388</v>
      </c>
      <c r="C245" s="40" t="s">
        <v>389</v>
      </c>
      <c r="D245" s="39" t="s">
        <v>57</v>
      </c>
      <c r="E245" s="41">
        <v>1.7000000000000001E-4</v>
      </c>
      <c r="F245" s="41">
        <v>3.4000000000000002E-4</v>
      </c>
      <c r="G245" s="18"/>
    </row>
    <row r="246" spans="1:7" s="28" customFormat="1" outlineLevel="1">
      <c r="A246" s="38" t="s">
        <v>455</v>
      </c>
      <c r="B246" s="39" t="s">
        <v>391</v>
      </c>
      <c r="C246" s="40" t="s">
        <v>392</v>
      </c>
      <c r="D246" s="39" t="s">
        <v>286</v>
      </c>
      <c r="E246" s="41">
        <v>0.02</v>
      </c>
      <c r="F246" s="41">
        <v>0.04</v>
      </c>
    </row>
    <row r="247" spans="1:7" s="1" customFormat="1">
      <c r="A247" s="38" t="s">
        <v>456</v>
      </c>
      <c r="B247" s="39" t="s">
        <v>457</v>
      </c>
      <c r="C247" s="40" t="s">
        <v>458</v>
      </c>
      <c r="D247" s="39" t="s">
        <v>286</v>
      </c>
      <c r="E247" s="41">
        <v>1</v>
      </c>
      <c r="F247" s="41">
        <v>2</v>
      </c>
      <c r="G247" s="18"/>
    </row>
    <row r="248" spans="1:7" s="23" customFormat="1" ht="26.4" outlineLevel="1">
      <c r="A248" s="15" t="s">
        <v>459</v>
      </c>
      <c r="B248" s="16" t="s">
        <v>460</v>
      </c>
      <c r="C248" s="16" t="s">
        <v>461</v>
      </c>
      <c r="D248" s="17" t="s">
        <v>286</v>
      </c>
      <c r="E248" s="273">
        <v>2</v>
      </c>
      <c r="F248" s="274"/>
    </row>
    <row r="249" spans="1:7" s="33" customFormat="1" outlineLevel="1">
      <c r="A249" s="19" t="s">
        <v>462</v>
      </c>
      <c r="B249" s="20" t="s">
        <v>19</v>
      </c>
      <c r="C249" s="21" t="s">
        <v>24</v>
      </c>
      <c r="D249" s="20" t="s">
        <v>25</v>
      </c>
      <c r="E249" s="22">
        <v>3.32</v>
      </c>
      <c r="F249" s="22">
        <v>6.64</v>
      </c>
    </row>
    <row r="250" spans="1:7" s="33" customFormat="1" ht="24" outlineLevel="1">
      <c r="A250" s="24" t="s">
        <v>463</v>
      </c>
      <c r="B250" s="25" t="s">
        <v>370</v>
      </c>
      <c r="C250" s="26" t="s">
        <v>371</v>
      </c>
      <c r="D250" s="25" t="s">
        <v>29</v>
      </c>
      <c r="E250" s="27">
        <v>0.92</v>
      </c>
      <c r="F250" s="27">
        <v>1.84</v>
      </c>
    </row>
    <row r="251" spans="1:7" s="1" customFormat="1">
      <c r="A251" s="29" t="s">
        <v>464</v>
      </c>
      <c r="B251" s="30" t="s">
        <v>251</v>
      </c>
      <c r="C251" s="31" t="s">
        <v>252</v>
      </c>
      <c r="D251" s="30" t="s">
        <v>29</v>
      </c>
      <c r="E251" s="32">
        <v>0.01</v>
      </c>
      <c r="F251" s="32">
        <v>0.02</v>
      </c>
      <c r="G251" s="18"/>
    </row>
    <row r="252" spans="1:7" s="23" customFormat="1" ht="24" outlineLevel="1">
      <c r="A252" s="29" t="s">
        <v>465</v>
      </c>
      <c r="B252" s="30" t="s">
        <v>375</v>
      </c>
      <c r="C252" s="31" t="s">
        <v>376</v>
      </c>
      <c r="D252" s="30" t="s">
        <v>29</v>
      </c>
      <c r="E252" s="32">
        <v>0.63</v>
      </c>
      <c r="F252" s="32">
        <v>1.26</v>
      </c>
    </row>
    <row r="253" spans="1:7" s="28" customFormat="1" outlineLevel="1">
      <c r="A253" s="29" t="s">
        <v>466</v>
      </c>
      <c r="B253" s="30" t="s">
        <v>378</v>
      </c>
      <c r="C253" s="31" t="s">
        <v>379</v>
      </c>
      <c r="D253" s="30" t="s">
        <v>29</v>
      </c>
      <c r="E253" s="32">
        <v>0.3</v>
      </c>
      <c r="F253" s="32">
        <v>0.6</v>
      </c>
    </row>
    <row r="254" spans="1:7" s="28" customFormat="1" outlineLevel="1">
      <c r="A254" s="29" t="s">
        <v>467</v>
      </c>
      <c r="B254" s="30" t="s">
        <v>384</v>
      </c>
      <c r="C254" s="31" t="s">
        <v>385</v>
      </c>
      <c r="D254" s="30" t="s">
        <v>29</v>
      </c>
      <c r="E254" s="32">
        <v>0.15</v>
      </c>
      <c r="F254" s="32">
        <v>0.3</v>
      </c>
    </row>
    <row r="255" spans="1:7" s="28" customFormat="1" outlineLevel="1">
      <c r="A255" s="29" t="s">
        <v>468</v>
      </c>
      <c r="B255" s="30" t="s">
        <v>296</v>
      </c>
      <c r="C255" s="31" t="s">
        <v>32</v>
      </c>
      <c r="D255" s="30" t="s">
        <v>29</v>
      </c>
      <c r="E255" s="32">
        <v>0.02</v>
      </c>
      <c r="F255" s="32">
        <v>0.04</v>
      </c>
    </row>
    <row r="256" spans="1:7" s="33" customFormat="1" outlineLevel="1">
      <c r="A256" s="29" t="s">
        <v>469</v>
      </c>
      <c r="B256" s="30" t="s">
        <v>337</v>
      </c>
      <c r="C256" s="31" t="s">
        <v>338</v>
      </c>
      <c r="D256" s="30" t="s">
        <v>29</v>
      </c>
      <c r="E256" s="32">
        <v>0.28999999999999998</v>
      </c>
      <c r="F256" s="32">
        <v>0.57999999999999996</v>
      </c>
    </row>
    <row r="257" spans="1:7" s="33" customFormat="1" outlineLevel="1">
      <c r="A257" s="34" t="s">
        <v>470</v>
      </c>
      <c r="B257" s="35" t="s">
        <v>340</v>
      </c>
      <c r="C257" s="36" t="s">
        <v>341</v>
      </c>
      <c r="D257" s="35" t="s">
        <v>91</v>
      </c>
      <c r="E257" s="37">
        <v>0.23</v>
      </c>
      <c r="F257" s="37">
        <v>0.46</v>
      </c>
    </row>
    <row r="258" spans="1:7" s="33" customFormat="1" outlineLevel="1">
      <c r="A258" s="38" t="s">
        <v>471</v>
      </c>
      <c r="B258" s="39" t="s">
        <v>437</v>
      </c>
      <c r="C258" s="40" t="s">
        <v>438</v>
      </c>
      <c r="D258" s="39" t="s">
        <v>91</v>
      </c>
      <c r="E258" s="41">
        <v>0.03</v>
      </c>
      <c r="F258" s="41">
        <v>0.06</v>
      </c>
    </row>
    <row r="259" spans="1:7" s="33" customFormat="1" outlineLevel="1">
      <c r="A259" s="38" t="s">
        <v>472</v>
      </c>
      <c r="B259" s="39" t="s">
        <v>388</v>
      </c>
      <c r="C259" s="40" t="s">
        <v>389</v>
      </c>
      <c r="D259" s="39" t="s">
        <v>57</v>
      </c>
      <c r="E259" s="41">
        <v>2.5999999999999998E-4</v>
      </c>
      <c r="F259" s="41">
        <v>5.1999999999999995E-4</v>
      </c>
    </row>
    <row r="260" spans="1:7" s="33" customFormat="1" outlineLevel="1">
      <c r="A260" s="38" t="s">
        <v>473</v>
      </c>
      <c r="B260" s="39" t="s">
        <v>391</v>
      </c>
      <c r="C260" s="40" t="s">
        <v>392</v>
      </c>
      <c r="D260" s="39" t="s">
        <v>286</v>
      </c>
      <c r="E260" s="41">
        <v>0.03</v>
      </c>
      <c r="F260" s="41">
        <v>0.06</v>
      </c>
    </row>
    <row r="261" spans="1:7" ht="15.75" customHeight="1">
      <c r="A261" s="38" t="s">
        <v>474</v>
      </c>
      <c r="B261" s="39" t="s">
        <v>475</v>
      </c>
      <c r="C261" s="40" t="s">
        <v>476</v>
      </c>
      <c r="D261" s="39" t="s">
        <v>286</v>
      </c>
      <c r="E261" s="41">
        <v>1</v>
      </c>
      <c r="F261" s="41">
        <v>2</v>
      </c>
    </row>
    <row r="262" spans="1:7" s="1" customFormat="1" ht="26.4">
      <c r="A262" s="15" t="s">
        <v>477</v>
      </c>
      <c r="B262" s="16" t="s">
        <v>478</v>
      </c>
      <c r="C262" s="16" t="s">
        <v>479</v>
      </c>
      <c r="D262" s="17" t="s">
        <v>286</v>
      </c>
      <c r="E262" s="273">
        <v>4</v>
      </c>
      <c r="F262" s="274"/>
      <c r="G262" s="18"/>
    </row>
    <row r="263" spans="1:7" s="23" customFormat="1" outlineLevel="1">
      <c r="A263" s="19" t="s">
        <v>480</v>
      </c>
      <c r="B263" s="20" t="s">
        <v>19</v>
      </c>
      <c r="C263" s="21" t="s">
        <v>24</v>
      </c>
      <c r="D263" s="20" t="s">
        <v>25</v>
      </c>
      <c r="E263" s="22">
        <v>5.61</v>
      </c>
      <c r="F263" s="22">
        <v>22.44</v>
      </c>
    </row>
    <row r="264" spans="1:7" s="28" customFormat="1" ht="24" outlineLevel="1">
      <c r="A264" s="24" t="s">
        <v>481</v>
      </c>
      <c r="B264" s="25" t="s">
        <v>370</v>
      </c>
      <c r="C264" s="26" t="s">
        <v>371</v>
      </c>
      <c r="D264" s="25" t="s">
        <v>29</v>
      </c>
      <c r="E264" s="27">
        <v>1.95</v>
      </c>
      <c r="F264" s="27">
        <v>7.8</v>
      </c>
    </row>
    <row r="265" spans="1:7" s="28" customFormat="1" outlineLevel="1">
      <c r="A265" s="29" t="s">
        <v>482</v>
      </c>
      <c r="B265" s="30" t="s">
        <v>251</v>
      </c>
      <c r="C265" s="31" t="s">
        <v>252</v>
      </c>
      <c r="D265" s="30" t="s">
        <v>29</v>
      </c>
      <c r="E265" s="32">
        <v>0.02</v>
      </c>
      <c r="F265" s="32">
        <v>0.08</v>
      </c>
    </row>
    <row r="266" spans="1:7" s="33" customFormat="1" ht="24" outlineLevel="1">
      <c r="A266" s="29" t="s">
        <v>483</v>
      </c>
      <c r="B266" s="30" t="s">
        <v>375</v>
      </c>
      <c r="C266" s="31" t="s">
        <v>376</v>
      </c>
      <c r="D266" s="30" t="s">
        <v>29</v>
      </c>
      <c r="E266" s="32">
        <v>0.84</v>
      </c>
      <c r="F266" s="32">
        <v>3.36</v>
      </c>
    </row>
    <row r="267" spans="1:7" s="33" customFormat="1" outlineLevel="1">
      <c r="A267" s="29" t="s">
        <v>484</v>
      </c>
      <c r="B267" s="30" t="s">
        <v>378</v>
      </c>
      <c r="C267" s="31" t="s">
        <v>379</v>
      </c>
      <c r="D267" s="30" t="s">
        <v>29</v>
      </c>
      <c r="E267" s="32">
        <v>0.45</v>
      </c>
      <c r="F267" s="32">
        <v>1.8</v>
      </c>
    </row>
    <row r="268" spans="1:7" s="1" customFormat="1">
      <c r="A268" s="29" t="s">
        <v>485</v>
      </c>
      <c r="B268" s="30" t="s">
        <v>384</v>
      </c>
      <c r="C268" s="31" t="s">
        <v>385</v>
      </c>
      <c r="D268" s="30" t="s">
        <v>29</v>
      </c>
      <c r="E268" s="32">
        <v>0.23</v>
      </c>
      <c r="F268" s="32">
        <v>0.92</v>
      </c>
      <c r="G268" s="18"/>
    </row>
    <row r="269" spans="1:7" s="23" customFormat="1" outlineLevel="1">
      <c r="A269" s="29" t="s">
        <v>486</v>
      </c>
      <c r="B269" s="30" t="s">
        <v>296</v>
      </c>
      <c r="C269" s="31" t="s">
        <v>32</v>
      </c>
      <c r="D269" s="30" t="s">
        <v>29</v>
      </c>
      <c r="E269" s="32">
        <v>0.03</v>
      </c>
      <c r="F269" s="32">
        <v>0.12</v>
      </c>
    </row>
    <row r="270" spans="1:7" s="28" customFormat="1" outlineLevel="1">
      <c r="A270" s="29" t="s">
        <v>487</v>
      </c>
      <c r="B270" s="30" t="s">
        <v>337</v>
      </c>
      <c r="C270" s="31" t="s">
        <v>338</v>
      </c>
      <c r="D270" s="30" t="s">
        <v>29</v>
      </c>
      <c r="E270" s="32">
        <v>0.35</v>
      </c>
      <c r="F270" s="32">
        <v>1.4</v>
      </c>
    </row>
    <row r="271" spans="1:7" s="28" customFormat="1" outlineLevel="1">
      <c r="A271" s="34" t="s">
        <v>488</v>
      </c>
      <c r="B271" s="35" t="s">
        <v>340</v>
      </c>
      <c r="C271" s="36" t="s">
        <v>341</v>
      </c>
      <c r="D271" s="35" t="s">
        <v>91</v>
      </c>
      <c r="E271" s="37">
        <v>0.28999999999999998</v>
      </c>
      <c r="F271" s="37">
        <v>1.1599999999999999</v>
      </c>
    </row>
    <row r="272" spans="1:7" s="28" customFormat="1" outlineLevel="1">
      <c r="A272" s="38" t="s">
        <v>489</v>
      </c>
      <c r="B272" s="39" t="s">
        <v>437</v>
      </c>
      <c r="C272" s="40" t="s">
        <v>438</v>
      </c>
      <c r="D272" s="39" t="s">
        <v>91</v>
      </c>
      <c r="E272" s="41">
        <v>3.4000000000000002E-2</v>
      </c>
      <c r="F272" s="41">
        <v>0.13600000000000001</v>
      </c>
    </row>
    <row r="273" spans="1:7" s="33" customFormat="1" outlineLevel="1">
      <c r="A273" s="38" t="s">
        <v>490</v>
      </c>
      <c r="B273" s="39" t="s">
        <v>388</v>
      </c>
      <c r="C273" s="40" t="s">
        <v>389</v>
      </c>
      <c r="D273" s="39" t="s">
        <v>57</v>
      </c>
      <c r="E273" s="41">
        <v>2.9999999999999997E-4</v>
      </c>
      <c r="F273" s="41">
        <v>1.1999999999999999E-3</v>
      </c>
    </row>
    <row r="274" spans="1:7" s="33" customFormat="1" outlineLevel="1">
      <c r="A274" s="38" t="s">
        <v>491</v>
      </c>
      <c r="B274" s="39" t="s">
        <v>391</v>
      </c>
      <c r="C274" s="40" t="s">
        <v>392</v>
      </c>
      <c r="D274" s="39" t="s">
        <v>286</v>
      </c>
      <c r="E274" s="41">
        <v>0.05</v>
      </c>
      <c r="F274" s="41">
        <v>0.2</v>
      </c>
    </row>
    <row r="275" spans="1:7" s="33" customFormat="1" outlineLevel="1">
      <c r="A275" s="38" t="s">
        <v>492</v>
      </c>
      <c r="B275" s="39" t="s">
        <v>493</v>
      </c>
      <c r="C275" s="40" t="s">
        <v>494</v>
      </c>
      <c r="D275" s="39" t="s">
        <v>286</v>
      </c>
      <c r="E275" s="41">
        <v>1</v>
      </c>
      <c r="F275" s="41">
        <v>4</v>
      </c>
    </row>
    <row r="276" spans="1:7" s="33" customFormat="1" ht="39.6" outlineLevel="1">
      <c r="A276" s="15" t="s">
        <v>495</v>
      </c>
      <c r="B276" s="16" t="s">
        <v>496</v>
      </c>
      <c r="C276" s="16" t="s">
        <v>497</v>
      </c>
      <c r="D276" s="17" t="s">
        <v>498</v>
      </c>
      <c r="E276" s="273">
        <v>4</v>
      </c>
      <c r="F276" s="274"/>
    </row>
    <row r="277" spans="1:7" s="33" customFormat="1" outlineLevel="1">
      <c r="A277" s="19" t="s">
        <v>499</v>
      </c>
      <c r="B277" s="20" t="s">
        <v>19</v>
      </c>
      <c r="C277" s="21" t="s">
        <v>24</v>
      </c>
      <c r="D277" s="20" t="s">
        <v>25</v>
      </c>
      <c r="E277" s="22">
        <v>18</v>
      </c>
      <c r="F277" s="22">
        <v>72</v>
      </c>
    </row>
    <row r="278" spans="1:7" s="33" customFormat="1" outlineLevel="1">
      <c r="A278" s="24" t="s">
        <v>500</v>
      </c>
      <c r="B278" s="25" t="s">
        <v>501</v>
      </c>
      <c r="C278" s="26" t="s">
        <v>502</v>
      </c>
      <c r="D278" s="25" t="s">
        <v>29</v>
      </c>
      <c r="E278" s="27">
        <v>0.62</v>
      </c>
      <c r="F278" s="27">
        <v>2.48</v>
      </c>
    </row>
    <row r="279" spans="1:7" s="1" customFormat="1">
      <c r="A279" s="29" t="s">
        <v>503</v>
      </c>
      <c r="B279" s="30" t="s">
        <v>504</v>
      </c>
      <c r="C279" s="31" t="s">
        <v>505</v>
      </c>
      <c r="D279" s="30" t="s">
        <v>29</v>
      </c>
      <c r="E279" s="32">
        <v>1.64</v>
      </c>
      <c r="F279" s="32">
        <v>6.56</v>
      </c>
      <c r="G279" s="18"/>
    </row>
    <row r="280" spans="1:7" s="1" customFormat="1">
      <c r="A280" s="34" t="s">
        <v>506</v>
      </c>
      <c r="B280" s="35" t="s">
        <v>340</v>
      </c>
      <c r="C280" s="36" t="s">
        <v>341</v>
      </c>
      <c r="D280" s="35" t="s">
        <v>91</v>
      </c>
      <c r="E280" s="37">
        <v>0.52</v>
      </c>
      <c r="F280" s="37">
        <v>2.08</v>
      </c>
      <c r="G280" s="18"/>
    </row>
    <row r="281" spans="1:7" s="28" customFormat="1" outlineLevel="1">
      <c r="A281" s="38" t="s">
        <v>507</v>
      </c>
      <c r="B281" s="39" t="s">
        <v>508</v>
      </c>
      <c r="C281" s="40" t="s">
        <v>509</v>
      </c>
      <c r="D281" s="39" t="s">
        <v>326</v>
      </c>
      <c r="E281" s="41">
        <v>0.41</v>
      </c>
      <c r="F281" s="41">
        <v>1.64</v>
      </c>
    </row>
    <row r="282" spans="1:7" s="1" customFormat="1">
      <c r="A282" s="38" t="s">
        <v>510</v>
      </c>
      <c r="B282" s="39" t="s">
        <v>511</v>
      </c>
      <c r="C282" s="40" t="s">
        <v>344</v>
      </c>
      <c r="D282" s="39" t="s">
        <v>326</v>
      </c>
      <c r="E282" s="41">
        <v>0.15</v>
      </c>
      <c r="F282" s="41">
        <v>0.6</v>
      </c>
      <c r="G282" s="18"/>
    </row>
    <row r="283" spans="1:7" s="23" customFormat="1" ht="26.4" outlineLevel="1">
      <c r="A283" s="15" t="s">
        <v>512</v>
      </c>
      <c r="B283" s="16" t="s">
        <v>513</v>
      </c>
      <c r="C283" s="16" t="s">
        <v>514</v>
      </c>
      <c r="D283" s="17" t="s">
        <v>515</v>
      </c>
      <c r="E283" s="273">
        <v>1.8268</v>
      </c>
      <c r="F283" s="274"/>
    </row>
    <row r="284" spans="1:7" s="28" customFormat="1" outlineLevel="1">
      <c r="A284" s="19" t="s">
        <v>516</v>
      </c>
      <c r="B284" s="20" t="s">
        <v>19</v>
      </c>
      <c r="C284" s="21" t="s">
        <v>24</v>
      </c>
      <c r="D284" s="20" t="s">
        <v>25</v>
      </c>
      <c r="E284" s="22">
        <v>8.6020000000000003</v>
      </c>
      <c r="F284" s="22">
        <v>15.7141</v>
      </c>
    </row>
    <row r="285" spans="1:7" s="33" customFormat="1" outlineLevel="1">
      <c r="A285" s="24" t="s">
        <v>517</v>
      </c>
      <c r="B285" s="25" t="s">
        <v>31</v>
      </c>
      <c r="C285" s="26" t="s">
        <v>32</v>
      </c>
      <c r="D285" s="25" t="s">
        <v>29</v>
      </c>
      <c r="E285" s="27">
        <v>0.06</v>
      </c>
      <c r="F285" s="27">
        <v>0.109608</v>
      </c>
    </row>
    <row r="286" spans="1:7" s="33" customFormat="1" outlineLevel="1">
      <c r="A286" s="34" t="s">
        <v>518</v>
      </c>
      <c r="B286" s="35" t="s">
        <v>519</v>
      </c>
      <c r="C286" s="36" t="s">
        <v>520</v>
      </c>
      <c r="D286" s="35" t="s">
        <v>57</v>
      </c>
      <c r="E286" s="37">
        <v>1.7999999999999999E-2</v>
      </c>
      <c r="F286" s="37">
        <v>3.2882000000000002E-2</v>
      </c>
    </row>
    <row r="287" spans="1:7" s="33" customFormat="1" outlineLevel="1">
      <c r="A287" s="38" t="s">
        <v>521</v>
      </c>
      <c r="B287" s="39" t="s">
        <v>522</v>
      </c>
      <c r="C287" s="40" t="s">
        <v>523</v>
      </c>
      <c r="D287" s="39" t="s">
        <v>57</v>
      </c>
      <c r="E287" s="41">
        <v>2.5999999999999999E-3</v>
      </c>
      <c r="F287" s="41">
        <v>4.7499999999999999E-3</v>
      </c>
    </row>
    <row r="288" spans="1:7" s="1" customFormat="1" ht="26.4">
      <c r="A288" s="15" t="s">
        <v>524</v>
      </c>
      <c r="B288" s="16" t="s">
        <v>525</v>
      </c>
      <c r="C288" s="16" t="s">
        <v>526</v>
      </c>
      <c r="D288" s="17" t="s">
        <v>527</v>
      </c>
      <c r="E288" s="273">
        <v>60</v>
      </c>
      <c r="F288" s="274"/>
      <c r="G288" s="18"/>
    </row>
    <row r="289" spans="1:7" s="23" customFormat="1" outlineLevel="1">
      <c r="A289" s="19" t="s">
        <v>528</v>
      </c>
      <c r="B289" s="20" t="s">
        <v>19</v>
      </c>
      <c r="C289" s="21" t="s">
        <v>24</v>
      </c>
      <c r="D289" s="20" t="s">
        <v>25</v>
      </c>
      <c r="E289" s="22">
        <v>0.9</v>
      </c>
      <c r="F289" s="22">
        <v>54</v>
      </c>
    </row>
    <row r="290" spans="1:7" s="28" customFormat="1" outlineLevel="1">
      <c r="A290" s="42" t="s">
        <v>529</v>
      </c>
      <c r="B290" s="43" t="s">
        <v>530</v>
      </c>
      <c r="C290" s="44" t="s">
        <v>531</v>
      </c>
      <c r="D290" s="43" t="s">
        <v>25</v>
      </c>
      <c r="E290" s="45">
        <v>0.11</v>
      </c>
      <c r="F290" s="45">
        <v>6.6</v>
      </c>
    </row>
    <row r="291" spans="1:7" s="33" customFormat="1" outlineLevel="1">
      <c r="A291" s="42" t="s">
        <v>532</v>
      </c>
      <c r="B291" s="43" t="s">
        <v>533</v>
      </c>
      <c r="C291" s="44" t="s">
        <v>534</v>
      </c>
      <c r="D291" s="43" t="s">
        <v>25</v>
      </c>
      <c r="E291" s="45">
        <v>0.06</v>
      </c>
      <c r="F291" s="45">
        <v>3.6</v>
      </c>
    </row>
    <row r="292" spans="1:7" s="33" customFormat="1" outlineLevel="1">
      <c r="A292" s="24" t="s">
        <v>535</v>
      </c>
      <c r="B292" s="25" t="s">
        <v>536</v>
      </c>
      <c r="C292" s="26" t="s">
        <v>537</v>
      </c>
      <c r="D292" s="25" t="s">
        <v>29</v>
      </c>
      <c r="E292" s="27">
        <v>0.44</v>
      </c>
      <c r="F292" s="27">
        <v>26.4</v>
      </c>
    </row>
    <row r="293" spans="1:7" s="33" customFormat="1" ht="24" outlineLevel="1">
      <c r="A293" s="29" t="s">
        <v>538</v>
      </c>
      <c r="B293" s="30" t="s">
        <v>539</v>
      </c>
      <c r="C293" s="31" t="s">
        <v>540</v>
      </c>
      <c r="D293" s="30" t="s">
        <v>29</v>
      </c>
      <c r="E293" s="32">
        <v>0.5</v>
      </c>
      <c r="F293" s="32">
        <v>30</v>
      </c>
    </row>
    <row r="294" spans="1:7" s="33" customFormat="1" outlineLevel="1">
      <c r="A294" s="15" t="s">
        <v>541</v>
      </c>
      <c r="B294" s="16" t="s">
        <v>542</v>
      </c>
      <c r="C294" s="16" t="s">
        <v>543</v>
      </c>
      <c r="D294" s="17" t="s">
        <v>57</v>
      </c>
      <c r="E294" s="273">
        <v>0.2354</v>
      </c>
      <c r="F294" s="274"/>
    </row>
    <row r="295" spans="1:7" ht="15.75" customHeight="1">
      <c r="A295" s="19" t="s">
        <v>544</v>
      </c>
      <c r="B295" s="20" t="s">
        <v>19</v>
      </c>
      <c r="C295" s="21" t="s">
        <v>24</v>
      </c>
      <c r="D295" s="20" t="s">
        <v>25</v>
      </c>
      <c r="E295" s="22">
        <v>312.7</v>
      </c>
      <c r="F295" s="22">
        <v>73.6096</v>
      </c>
    </row>
    <row r="296" spans="1:7" s="1" customFormat="1" ht="24">
      <c r="A296" s="24" t="s">
        <v>545</v>
      </c>
      <c r="B296" s="25" t="s">
        <v>546</v>
      </c>
      <c r="C296" s="26" t="s">
        <v>547</v>
      </c>
      <c r="D296" s="25" t="s">
        <v>29</v>
      </c>
      <c r="E296" s="27">
        <v>103.16</v>
      </c>
      <c r="F296" s="27">
        <v>24.283899999999999</v>
      </c>
      <c r="G296" s="18"/>
    </row>
    <row r="297" spans="1:7" s="1" customFormat="1">
      <c r="A297" s="29" t="s">
        <v>548</v>
      </c>
      <c r="B297" s="30" t="s">
        <v>31</v>
      </c>
      <c r="C297" s="31" t="s">
        <v>32</v>
      </c>
      <c r="D297" s="30" t="s">
        <v>29</v>
      </c>
      <c r="E297" s="32">
        <v>2.19</v>
      </c>
      <c r="F297" s="32">
        <v>0.51552600000000004</v>
      </c>
    </row>
    <row r="298" spans="1:7" s="1" customFormat="1" ht="13.5" customHeight="1">
      <c r="A298" s="34" t="s">
        <v>549</v>
      </c>
      <c r="B298" s="35" t="s">
        <v>550</v>
      </c>
      <c r="C298" s="36" t="s">
        <v>551</v>
      </c>
      <c r="D298" s="35" t="s">
        <v>57</v>
      </c>
      <c r="E298" s="37">
        <v>0.09</v>
      </c>
      <c r="F298" s="37">
        <v>2.1186E-2</v>
      </c>
      <c r="G298" s="18"/>
    </row>
    <row r="299" spans="1:7" s="1" customFormat="1">
      <c r="A299" s="15" t="s">
        <v>552</v>
      </c>
      <c r="B299" s="16" t="s">
        <v>324</v>
      </c>
      <c r="C299" s="16" t="s">
        <v>553</v>
      </c>
      <c r="D299" s="17" t="s">
        <v>286</v>
      </c>
      <c r="E299" s="263">
        <v>2</v>
      </c>
      <c r="F299" s="264"/>
    </row>
    <row r="300" spans="1:7" s="1" customFormat="1">
      <c r="A300" s="15" t="s">
        <v>554</v>
      </c>
      <c r="B300" s="16" t="s">
        <v>324</v>
      </c>
      <c r="C300" s="16" t="s">
        <v>555</v>
      </c>
      <c r="D300" s="17" t="s">
        <v>286</v>
      </c>
      <c r="E300" s="263">
        <v>2</v>
      </c>
      <c r="F300" s="264"/>
    </row>
    <row r="301" spans="1:7" s="1" customFormat="1">
      <c r="A301" s="15" t="s">
        <v>556</v>
      </c>
      <c r="B301" s="16" t="s">
        <v>324</v>
      </c>
      <c r="C301" s="16" t="s">
        <v>557</v>
      </c>
      <c r="D301" s="17" t="s">
        <v>286</v>
      </c>
      <c r="E301" s="263">
        <v>18</v>
      </c>
      <c r="F301" s="264"/>
    </row>
    <row r="302" spans="1:7" s="1" customFormat="1" ht="15.6">
      <c r="A302" s="275" t="s">
        <v>558</v>
      </c>
      <c r="B302" s="276"/>
      <c r="C302" s="276"/>
      <c r="D302" s="276"/>
      <c r="E302" s="276"/>
      <c r="F302" s="277"/>
    </row>
    <row r="303" spans="1:7" s="1" customFormat="1">
      <c r="A303" s="15" t="s">
        <v>559</v>
      </c>
      <c r="B303" s="16" t="s">
        <v>560</v>
      </c>
      <c r="C303" s="16" t="s">
        <v>561</v>
      </c>
      <c r="D303" s="17" t="s">
        <v>515</v>
      </c>
      <c r="E303" s="273">
        <v>1.7972999999999999</v>
      </c>
      <c r="F303" s="274"/>
    </row>
    <row r="304" spans="1:7" s="1" customFormat="1">
      <c r="A304" s="19" t="s">
        <v>562</v>
      </c>
      <c r="B304" s="20" t="s">
        <v>19</v>
      </c>
      <c r="C304" s="21" t="s">
        <v>24</v>
      </c>
      <c r="D304" s="20" t="s">
        <v>25</v>
      </c>
      <c r="E304" s="22">
        <v>13.3</v>
      </c>
      <c r="F304" s="22">
        <v>23.9041</v>
      </c>
    </row>
    <row r="305" spans="1:6" ht="26.4">
      <c r="A305" s="15" t="s">
        <v>563</v>
      </c>
      <c r="B305" s="16" t="s">
        <v>258</v>
      </c>
      <c r="C305" s="16" t="s">
        <v>259</v>
      </c>
      <c r="D305" s="17" t="s">
        <v>57</v>
      </c>
      <c r="E305" s="273">
        <v>5.3987999999999996</v>
      </c>
      <c r="F305" s="274"/>
    </row>
    <row r="306" spans="1:6">
      <c r="A306" s="19" t="s">
        <v>564</v>
      </c>
      <c r="B306" s="20" t="s">
        <v>19</v>
      </c>
      <c r="C306" s="21" t="s">
        <v>24</v>
      </c>
      <c r="D306" s="20" t="s">
        <v>25</v>
      </c>
      <c r="E306" s="22">
        <v>0.57769999999999999</v>
      </c>
      <c r="F306" s="22">
        <v>3.1189</v>
      </c>
    </row>
    <row r="307" spans="1:6">
      <c r="A307" s="24" t="s">
        <v>565</v>
      </c>
      <c r="B307" s="25" t="s">
        <v>65</v>
      </c>
      <c r="C307" s="26" t="s">
        <v>66</v>
      </c>
      <c r="D307" s="25" t="s">
        <v>29</v>
      </c>
      <c r="E307" s="27">
        <v>0.28999999999999998</v>
      </c>
      <c r="F307" s="27">
        <v>1.5657000000000001</v>
      </c>
    </row>
    <row r="308" spans="1:6" ht="52.8">
      <c r="A308" s="15" t="s">
        <v>566</v>
      </c>
      <c r="B308" s="16" t="s">
        <v>62</v>
      </c>
      <c r="C308" s="16" t="s">
        <v>63</v>
      </c>
      <c r="D308" s="17" t="s">
        <v>57</v>
      </c>
      <c r="E308" s="273">
        <v>5.3987999999999996</v>
      </c>
      <c r="F308" s="274"/>
    </row>
    <row r="309" spans="1:6">
      <c r="A309" s="24" t="s">
        <v>567</v>
      </c>
      <c r="B309" s="25" t="s">
        <v>65</v>
      </c>
      <c r="C309" s="26" t="s">
        <v>66</v>
      </c>
      <c r="D309" s="25" t="s">
        <v>29</v>
      </c>
      <c r="E309" s="27">
        <v>6.0597999999999999E-2</v>
      </c>
      <c r="F309" s="27">
        <v>0.327156</v>
      </c>
    </row>
    <row r="310" spans="1:6">
      <c r="A310" s="15" t="s">
        <v>568</v>
      </c>
      <c r="B310" s="16" t="s">
        <v>569</v>
      </c>
      <c r="C310" s="16" t="s">
        <v>570</v>
      </c>
      <c r="D310" s="17" t="s">
        <v>571</v>
      </c>
      <c r="E310" s="273">
        <v>36</v>
      </c>
      <c r="F310" s="274"/>
    </row>
    <row r="311" spans="1:6">
      <c r="A311" s="19" t="s">
        <v>572</v>
      </c>
      <c r="B311" s="20" t="s">
        <v>19</v>
      </c>
      <c r="C311" s="21" t="s">
        <v>24</v>
      </c>
      <c r="D311" s="20" t="s">
        <v>25</v>
      </c>
      <c r="E311" s="22">
        <v>1.6476</v>
      </c>
      <c r="F311" s="22">
        <v>59.313600000000001</v>
      </c>
    </row>
    <row r="312" spans="1:6">
      <c r="A312" s="34" t="s">
        <v>573</v>
      </c>
      <c r="B312" s="35" t="s">
        <v>574</v>
      </c>
      <c r="C312" s="36" t="s">
        <v>575</v>
      </c>
      <c r="D312" s="35" t="s">
        <v>164</v>
      </c>
      <c r="E312" s="37">
        <v>0.14219999999999999</v>
      </c>
      <c r="F312" s="37">
        <v>5.1192000000000002</v>
      </c>
    </row>
    <row r="313" spans="1:6">
      <c r="A313" s="38" t="s">
        <v>576</v>
      </c>
      <c r="B313" s="39" t="s">
        <v>577</v>
      </c>
      <c r="C313" s="40" t="s">
        <v>578</v>
      </c>
      <c r="D313" s="39" t="s">
        <v>91</v>
      </c>
      <c r="E313" s="41">
        <v>0.37490000000000001</v>
      </c>
      <c r="F313" s="41">
        <v>13.4964</v>
      </c>
    </row>
    <row r="314" spans="1:6" ht="26.4">
      <c r="A314" s="15" t="s">
        <v>579</v>
      </c>
      <c r="B314" s="16" t="s">
        <v>580</v>
      </c>
      <c r="C314" s="16" t="s">
        <v>581</v>
      </c>
      <c r="D314" s="17" t="s">
        <v>515</v>
      </c>
      <c r="E314" s="273">
        <v>2.7017000000000002</v>
      </c>
      <c r="F314" s="274"/>
    </row>
    <row r="315" spans="1:6">
      <c r="A315" s="19" t="s">
        <v>582</v>
      </c>
      <c r="B315" s="20" t="s">
        <v>19</v>
      </c>
      <c r="C315" s="21" t="s">
        <v>24</v>
      </c>
      <c r="D315" s="20" t="s">
        <v>25</v>
      </c>
      <c r="E315" s="22">
        <v>31.98</v>
      </c>
      <c r="F315" s="22">
        <v>86.400400000000005</v>
      </c>
    </row>
    <row r="316" spans="1:6">
      <c r="A316" s="24" t="s">
        <v>583</v>
      </c>
      <c r="B316" s="25" t="s">
        <v>270</v>
      </c>
      <c r="C316" s="26" t="s">
        <v>271</v>
      </c>
      <c r="D316" s="25" t="s">
        <v>29</v>
      </c>
      <c r="E316" s="27">
        <v>0.23</v>
      </c>
      <c r="F316" s="27">
        <v>0.62139100000000003</v>
      </c>
    </row>
    <row r="317" spans="1:6">
      <c r="A317" s="29" t="s">
        <v>584</v>
      </c>
      <c r="B317" s="30" t="s">
        <v>585</v>
      </c>
      <c r="C317" s="31" t="s">
        <v>586</v>
      </c>
      <c r="D317" s="30" t="s">
        <v>29</v>
      </c>
      <c r="E317" s="32">
        <v>1.26</v>
      </c>
      <c r="F317" s="32">
        <v>3.4041000000000001</v>
      </c>
    </row>
    <row r="318" spans="1:6">
      <c r="A318" s="29" t="s">
        <v>587</v>
      </c>
      <c r="B318" s="30" t="s">
        <v>296</v>
      </c>
      <c r="C318" s="31" t="s">
        <v>32</v>
      </c>
      <c r="D318" s="30" t="s">
        <v>29</v>
      </c>
      <c r="E318" s="32">
        <v>0.47</v>
      </c>
      <c r="F318" s="32">
        <v>1.2698</v>
      </c>
    </row>
    <row r="319" spans="1:6">
      <c r="A319" s="34" t="s">
        <v>588</v>
      </c>
      <c r="B319" s="35" t="s">
        <v>589</v>
      </c>
      <c r="C319" s="36" t="s">
        <v>590</v>
      </c>
      <c r="D319" s="35" t="s">
        <v>57</v>
      </c>
      <c r="E319" s="37">
        <v>1.26E-2</v>
      </c>
      <c r="F319" s="37">
        <v>3.4041000000000002E-2</v>
      </c>
    </row>
    <row r="320" spans="1:6">
      <c r="A320" s="38" t="s">
        <v>591</v>
      </c>
      <c r="B320" s="39" t="s">
        <v>519</v>
      </c>
      <c r="C320" s="40" t="s">
        <v>520</v>
      </c>
      <c r="D320" s="39" t="s">
        <v>57</v>
      </c>
      <c r="E320" s="41">
        <v>1.2600000000000001E-3</v>
      </c>
      <c r="F320" s="41">
        <v>3.4039999999999999E-3</v>
      </c>
    </row>
    <row r="321" spans="1:6">
      <c r="A321" s="38" t="s">
        <v>592</v>
      </c>
      <c r="B321" s="39" t="s">
        <v>593</v>
      </c>
      <c r="C321" s="40" t="s">
        <v>594</v>
      </c>
      <c r="D321" s="39" t="s">
        <v>310</v>
      </c>
      <c r="E321" s="41">
        <v>115</v>
      </c>
      <c r="F321" s="41">
        <v>310.69549999999998</v>
      </c>
    </row>
    <row r="322" spans="1:6">
      <c r="A322" s="38" t="s">
        <v>595</v>
      </c>
      <c r="B322" s="39" t="s">
        <v>596</v>
      </c>
      <c r="C322" s="40" t="s">
        <v>597</v>
      </c>
      <c r="D322" s="39" t="s">
        <v>57</v>
      </c>
      <c r="E322" s="41">
        <v>0.03</v>
      </c>
      <c r="F322" s="41">
        <v>8.1050999999999998E-2</v>
      </c>
    </row>
    <row r="323" spans="1:6">
      <c r="A323" s="38" t="s">
        <v>598</v>
      </c>
      <c r="B323" s="39" t="s">
        <v>599</v>
      </c>
      <c r="C323" s="40" t="s">
        <v>600</v>
      </c>
      <c r="D323" s="39" t="s">
        <v>57</v>
      </c>
      <c r="E323" s="41">
        <v>4.7300000000000002E-2</v>
      </c>
      <c r="F323" s="41">
        <v>0.12778999999999999</v>
      </c>
    </row>
    <row r="324" spans="1:6" ht="15.6">
      <c r="A324" s="275" t="s">
        <v>601</v>
      </c>
      <c r="B324" s="276"/>
      <c r="C324" s="276"/>
      <c r="D324" s="276"/>
      <c r="E324" s="276"/>
      <c r="F324" s="277"/>
    </row>
    <row r="325" spans="1:6" ht="26.4">
      <c r="A325" s="15" t="s">
        <v>602</v>
      </c>
      <c r="B325" s="16" t="s">
        <v>603</v>
      </c>
      <c r="C325" s="16" t="s">
        <v>604</v>
      </c>
      <c r="D325" s="17" t="s">
        <v>286</v>
      </c>
      <c r="E325" s="273">
        <v>2</v>
      </c>
      <c r="F325" s="274"/>
    </row>
    <row r="326" spans="1:6">
      <c r="A326" s="19" t="s">
        <v>605</v>
      </c>
      <c r="B326" s="20" t="s">
        <v>19</v>
      </c>
      <c r="C326" s="21" t="s">
        <v>24</v>
      </c>
      <c r="D326" s="20" t="s">
        <v>25</v>
      </c>
      <c r="E326" s="22">
        <v>1.071</v>
      </c>
      <c r="F326" s="22">
        <v>2.1419999999999999</v>
      </c>
    </row>
    <row r="327" spans="1:6">
      <c r="A327" s="24" t="s">
        <v>606</v>
      </c>
      <c r="B327" s="25" t="s">
        <v>251</v>
      </c>
      <c r="C327" s="26" t="s">
        <v>252</v>
      </c>
      <c r="D327" s="25" t="s">
        <v>29</v>
      </c>
      <c r="E327" s="27">
        <v>0.20024</v>
      </c>
      <c r="F327" s="27">
        <v>0.40048</v>
      </c>
    </row>
    <row r="328" spans="1:6">
      <c r="A328" s="29" t="s">
        <v>607</v>
      </c>
      <c r="B328" s="30" t="s">
        <v>337</v>
      </c>
      <c r="C328" s="31" t="s">
        <v>338</v>
      </c>
      <c r="D328" s="30" t="s">
        <v>29</v>
      </c>
      <c r="E328" s="32">
        <v>0.47449999999999998</v>
      </c>
      <c r="F328" s="32">
        <v>0.94899999999999995</v>
      </c>
    </row>
    <row r="329" spans="1:6">
      <c r="A329" s="34" t="s">
        <v>608</v>
      </c>
      <c r="B329" s="35" t="s">
        <v>340</v>
      </c>
      <c r="C329" s="36" t="s">
        <v>341</v>
      </c>
      <c r="D329" s="35" t="s">
        <v>91</v>
      </c>
      <c r="E329" s="37">
        <v>1.04</v>
      </c>
      <c r="F329" s="37">
        <v>2.08</v>
      </c>
    </row>
    <row r="330" spans="1:6">
      <c r="A330" s="38" t="s">
        <v>609</v>
      </c>
      <c r="B330" s="39" t="s">
        <v>511</v>
      </c>
      <c r="C330" s="40" t="s">
        <v>344</v>
      </c>
      <c r="D330" s="39" t="s">
        <v>326</v>
      </c>
      <c r="E330" s="41">
        <v>0.26</v>
      </c>
      <c r="F330" s="41">
        <v>0.52</v>
      </c>
    </row>
    <row r="331" spans="1:6" ht="26.4">
      <c r="A331" s="15" t="s">
        <v>610</v>
      </c>
      <c r="B331" s="16" t="s">
        <v>611</v>
      </c>
      <c r="C331" s="16" t="s">
        <v>612</v>
      </c>
      <c r="D331" s="17" t="s">
        <v>613</v>
      </c>
      <c r="E331" s="273">
        <v>0.02</v>
      </c>
      <c r="F331" s="274"/>
    </row>
    <row r="332" spans="1:6">
      <c r="A332" s="19" t="s">
        <v>614</v>
      </c>
      <c r="B332" s="20" t="s">
        <v>19</v>
      </c>
      <c r="C332" s="21" t="s">
        <v>24</v>
      </c>
      <c r="D332" s="20" t="s">
        <v>25</v>
      </c>
      <c r="E332" s="22">
        <v>153</v>
      </c>
      <c r="F332" s="22">
        <v>3.06</v>
      </c>
    </row>
    <row r="333" spans="1:6">
      <c r="A333" s="24" t="s">
        <v>615</v>
      </c>
      <c r="B333" s="25" t="s">
        <v>251</v>
      </c>
      <c r="C333" s="26" t="s">
        <v>252</v>
      </c>
      <c r="D333" s="25" t="s">
        <v>29</v>
      </c>
      <c r="E333" s="27">
        <v>25.03</v>
      </c>
      <c r="F333" s="27">
        <v>0.50060000000000004</v>
      </c>
    </row>
    <row r="334" spans="1:6">
      <c r="A334" s="29" t="s">
        <v>616</v>
      </c>
      <c r="B334" s="30" t="s">
        <v>504</v>
      </c>
      <c r="C334" s="31" t="s">
        <v>505</v>
      </c>
      <c r="D334" s="30" t="s">
        <v>29</v>
      </c>
      <c r="E334" s="32">
        <v>5.96</v>
      </c>
      <c r="F334" s="32">
        <v>0.1192</v>
      </c>
    </row>
    <row r="335" spans="1:6">
      <c r="A335" s="29" t="s">
        <v>617</v>
      </c>
      <c r="B335" s="30" t="s">
        <v>31</v>
      </c>
      <c r="C335" s="31" t="s">
        <v>32</v>
      </c>
      <c r="D335" s="30" t="s">
        <v>29</v>
      </c>
      <c r="E335" s="32">
        <v>8.2100000000000009</v>
      </c>
      <c r="F335" s="32">
        <v>0.16420000000000001</v>
      </c>
    </row>
    <row r="336" spans="1:6">
      <c r="A336" s="34" t="s">
        <v>618</v>
      </c>
      <c r="B336" s="35" t="s">
        <v>298</v>
      </c>
      <c r="C336" s="36" t="s">
        <v>299</v>
      </c>
      <c r="D336" s="35" t="s">
        <v>91</v>
      </c>
      <c r="E336" s="37">
        <v>15.7</v>
      </c>
      <c r="F336" s="37">
        <v>0.314</v>
      </c>
    </row>
    <row r="337" spans="1:6">
      <c r="A337" s="38" t="s">
        <v>619</v>
      </c>
      <c r="B337" s="39" t="s">
        <v>620</v>
      </c>
      <c r="C337" s="40" t="s">
        <v>621</v>
      </c>
      <c r="D337" s="39" t="s">
        <v>310</v>
      </c>
      <c r="E337" s="41">
        <v>84</v>
      </c>
      <c r="F337" s="41">
        <v>1.68</v>
      </c>
    </row>
    <row r="338" spans="1:6">
      <c r="A338" s="38" t="s">
        <v>622</v>
      </c>
      <c r="B338" s="39" t="s">
        <v>623</v>
      </c>
      <c r="C338" s="40" t="s">
        <v>624</v>
      </c>
      <c r="D338" s="39" t="s">
        <v>57</v>
      </c>
      <c r="E338" s="41">
        <v>4.4999999999999997E-3</v>
      </c>
      <c r="F338" s="41">
        <v>9.0000000000000006E-5</v>
      </c>
    </row>
    <row r="339" spans="1:6">
      <c r="A339" s="38" t="s">
        <v>625</v>
      </c>
      <c r="B339" s="39" t="s">
        <v>550</v>
      </c>
      <c r="C339" s="40" t="s">
        <v>551</v>
      </c>
      <c r="D339" s="39" t="s">
        <v>57</v>
      </c>
      <c r="E339" s="41">
        <v>0.02</v>
      </c>
      <c r="F339" s="41">
        <v>4.0000000000000002E-4</v>
      </c>
    </row>
    <row r="340" spans="1:6" ht="24">
      <c r="A340" s="38" t="s">
        <v>626</v>
      </c>
      <c r="B340" s="39" t="s">
        <v>627</v>
      </c>
      <c r="C340" s="40" t="s">
        <v>628</v>
      </c>
      <c r="D340" s="39" t="s">
        <v>91</v>
      </c>
      <c r="E340" s="41">
        <v>0.73599999999999999</v>
      </c>
      <c r="F340" s="41">
        <v>1.472E-2</v>
      </c>
    </row>
    <row r="341" spans="1:6" ht="36">
      <c r="A341" s="38" t="s">
        <v>629</v>
      </c>
      <c r="B341" s="39" t="s">
        <v>630</v>
      </c>
      <c r="C341" s="40" t="s">
        <v>631</v>
      </c>
      <c r="D341" s="39" t="s">
        <v>57</v>
      </c>
      <c r="E341" s="41">
        <v>0.13</v>
      </c>
      <c r="F341" s="41">
        <v>2.5999999999999999E-3</v>
      </c>
    </row>
    <row r="342" spans="1:6">
      <c r="A342" s="15" t="s">
        <v>632</v>
      </c>
      <c r="B342" s="16" t="s">
        <v>633</v>
      </c>
      <c r="C342" s="16" t="s">
        <v>634</v>
      </c>
      <c r="D342" s="17" t="s">
        <v>286</v>
      </c>
      <c r="E342" s="263">
        <v>2</v>
      </c>
      <c r="F342" s="264"/>
    </row>
    <row r="343" spans="1:6" ht="52.8">
      <c r="A343" s="15" t="s">
        <v>635</v>
      </c>
      <c r="B343" s="16" t="s">
        <v>62</v>
      </c>
      <c r="C343" s="16" t="s">
        <v>63</v>
      </c>
      <c r="D343" s="17" t="s">
        <v>57</v>
      </c>
      <c r="E343" s="273">
        <v>1.056</v>
      </c>
      <c r="F343" s="274"/>
    </row>
    <row r="344" spans="1:6">
      <c r="A344" s="24" t="s">
        <v>636</v>
      </c>
      <c r="B344" s="25" t="s">
        <v>65</v>
      </c>
      <c r="C344" s="26" t="s">
        <v>66</v>
      </c>
      <c r="D344" s="25" t="s">
        <v>29</v>
      </c>
      <c r="E344" s="27">
        <v>6.0597999999999999E-2</v>
      </c>
      <c r="F344" s="27">
        <v>6.3991000000000006E-2</v>
      </c>
    </row>
    <row r="345" spans="1:6">
      <c r="A345" s="15" t="s">
        <v>637</v>
      </c>
      <c r="B345" s="16" t="s">
        <v>638</v>
      </c>
      <c r="C345" s="16" t="s">
        <v>639</v>
      </c>
      <c r="D345" s="17" t="s">
        <v>640</v>
      </c>
      <c r="E345" s="273">
        <v>2</v>
      </c>
      <c r="F345" s="274"/>
    </row>
    <row r="346" spans="1:6">
      <c r="A346" s="19" t="s">
        <v>641</v>
      </c>
      <c r="B346" s="20" t="s">
        <v>19</v>
      </c>
      <c r="C346" s="21" t="s">
        <v>24</v>
      </c>
      <c r="D346" s="20" t="s">
        <v>25</v>
      </c>
      <c r="E346" s="22">
        <v>3.65</v>
      </c>
      <c r="F346" s="22">
        <v>7.3</v>
      </c>
    </row>
    <row r="347" spans="1:6">
      <c r="A347" s="24" t="s">
        <v>642</v>
      </c>
      <c r="B347" s="25" t="s">
        <v>296</v>
      </c>
      <c r="C347" s="26" t="s">
        <v>32</v>
      </c>
      <c r="D347" s="25" t="s">
        <v>29</v>
      </c>
      <c r="E347" s="27">
        <v>0.1</v>
      </c>
      <c r="F347" s="27">
        <v>0.2</v>
      </c>
    </row>
    <row r="348" spans="1:6">
      <c r="A348" s="34" t="s">
        <v>643</v>
      </c>
      <c r="B348" s="35" t="s">
        <v>298</v>
      </c>
      <c r="C348" s="36" t="s">
        <v>299</v>
      </c>
      <c r="D348" s="35" t="s">
        <v>91</v>
      </c>
      <c r="E348" s="37">
        <v>0.35</v>
      </c>
      <c r="F348" s="37">
        <v>0.7</v>
      </c>
    </row>
    <row r="349" spans="1:6">
      <c r="A349" s="38" t="s">
        <v>644</v>
      </c>
      <c r="B349" s="39" t="s">
        <v>645</v>
      </c>
      <c r="C349" s="40" t="s">
        <v>646</v>
      </c>
      <c r="D349" s="39" t="s">
        <v>91</v>
      </c>
      <c r="E349" s="41">
        <v>0.02</v>
      </c>
      <c r="F349" s="41">
        <v>0.04</v>
      </c>
    </row>
    <row r="350" spans="1:6">
      <c r="A350" s="38" t="s">
        <v>647</v>
      </c>
      <c r="B350" s="39" t="s">
        <v>648</v>
      </c>
      <c r="C350" s="40" t="s">
        <v>649</v>
      </c>
      <c r="D350" s="39" t="s">
        <v>286</v>
      </c>
      <c r="E350" s="41">
        <v>1</v>
      </c>
      <c r="F350" s="41">
        <v>2</v>
      </c>
    </row>
    <row r="351" spans="1:6">
      <c r="A351" s="15" t="s">
        <v>650</v>
      </c>
      <c r="B351" s="16" t="s">
        <v>651</v>
      </c>
      <c r="C351" s="16" t="s">
        <v>652</v>
      </c>
      <c r="D351" s="17" t="s">
        <v>640</v>
      </c>
      <c r="E351" s="273">
        <v>2</v>
      </c>
      <c r="F351" s="274"/>
    </row>
    <row r="352" spans="1:6">
      <c r="A352" s="19" t="s">
        <v>653</v>
      </c>
      <c r="B352" s="20" t="s">
        <v>19</v>
      </c>
      <c r="C352" s="21" t="s">
        <v>24</v>
      </c>
      <c r="D352" s="20" t="s">
        <v>25</v>
      </c>
      <c r="E352" s="22">
        <v>4.53</v>
      </c>
      <c r="F352" s="22">
        <v>9.06</v>
      </c>
    </row>
    <row r="353" spans="1:6">
      <c r="A353" s="24" t="s">
        <v>654</v>
      </c>
      <c r="B353" s="25" t="s">
        <v>296</v>
      </c>
      <c r="C353" s="26" t="s">
        <v>32</v>
      </c>
      <c r="D353" s="25" t="s">
        <v>29</v>
      </c>
      <c r="E353" s="27">
        <v>0.1</v>
      </c>
      <c r="F353" s="27">
        <v>0.2</v>
      </c>
    </row>
    <row r="354" spans="1:6">
      <c r="A354" s="34" t="s">
        <v>655</v>
      </c>
      <c r="B354" s="35" t="s">
        <v>298</v>
      </c>
      <c r="C354" s="36" t="s">
        <v>299</v>
      </c>
      <c r="D354" s="35" t="s">
        <v>91</v>
      </c>
      <c r="E354" s="37">
        <v>0.35</v>
      </c>
      <c r="F354" s="37">
        <v>0.7</v>
      </c>
    </row>
    <row r="355" spans="1:6">
      <c r="A355" s="38" t="s">
        <v>656</v>
      </c>
      <c r="B355" s="39" t="s">
        <v>645</v>
      </c>
      <c r="C355" s="40" t="s">
        <v>646</v>
      </c>
      <c r="D355" s="39" t="s">
        <v>91</v>
      </c>
      <c r="E355" s="41">
        <v>0.03</v>
      </c>
      <c r="F355" s="41">
        <v>0.06</v>
      </c>
    </row>
    <row r="356" spans="1:6">
      <c r="A356" s="38" t="s">
        <v>657</v>
      </c>
      <c r="B356" s="39" t="s">
        <v>658</v>
      </c>
      <c r="C356" s="40" t="s">
        <v>659</v>
      </c>
      <c r="D356" s="39" t="s">
        <v>660</v>
      </c>
      <c r="E356" s="41">
        <v>1.7000000000000001E-2</v>
      </c>
      <c r="F356" s="41">
        <v>3.4000000000000002E-2</v>
      </c>
    </row>
    <row r="357" spans="1:6">
      <c r="A357" s="38" t="s">
        <v>661</v>
      </c>
      <c r="B357" s="39" t="s">
        <v>648</v>
      </c>
      <c r="C357" s="40" t="s">
        <v>649</v>
      </c>
      <c r="D357" s="39" t="s">
        <v>286</v>
      </c>
      <c r="E357" s="41">
        <v>1</v>
      </c>
      <c r="F357" s="41">
        <v>2</v>
      </c>
    </row>
    <row r="358" spans="1:6" ht="15.6">
      <c r="A358" s="275" t="s">
        <v>662</v>
      </c>
      <c r="B358" s="276"/>
      <c r="C358" s="276"/>
      <c r="D358" s="276"/>
      <c r="E358" s="276"/>
      <c r="F358" s="277"/>
    </row>
    <row r="359" spans="1:6">
      <c r="A359" s="15" t="s">
        <v>663</v>
      </c>
      <c r="B359" s="16" t="s">
        <v>664</v>
      </c>
      <c r="C359" s="16" t="s">
        <v>665</v>
      </c>
      <c r="D359" s="17" t="s">
        <v>164</v>
      </c>
      <c r="E359" s="263">
        <v>360</v>
      </c>
      <c r="F359" s="264"/>
    </row>
    <row r="360" spans="1:6" ht="13.8" thickBot="1">
      <c r="A360" s="265"/>
      <c r="B360" s="266"/>
      <c r="C360" s="266"/>
      <c r="D360" s="266"/>
      <c r="E360" s="266"/>
      <c r="F360" s="267"/>
    </row>
    <row r="361" spans="1:6" ht="13.8" thickTop="1">
      <c r="A361" s="268" t="s">
        <v>666</v>
      </c>
      <c r="B361" s="269"/>
      <c r="C361" s="269"/>
      <c r="D361" s="46"/>
      <c r="E361" s="47"/>
      <c r="F361" s="48"/>
    </row>
    <row r="362" spans="1:6">
      <c r="A362" s="270"/>
      <c r="B362" s="271"/>
      <c r="C362" s="271"/>
      <c r="D362" s="271"/>
      <c r="E362" s="271"/>
      <c r="F362" s="272"/>
    </row>
    <row r="363" spans="1:6">
      <c r="A363" s="49"/>
      <c r="B363" s="50"/>
      <c r="C363" s="51" t="s">
        <v>667</v>
      </c>
      <c r="D363" s="52"/>
      <c r="E363" s="53"/>
      <c r="F363" s="54"/>
    </row>
    <row r="364" spans="1:6">
      <c r="A364" s="55" t="s">
        <v>19</v>
      </c>
      <c r="B364" s="56" t="s">
        <v>530</v>
      </c>
      <c r="C364" s="56" t="s">
        <v>531</v>
      </c>
      <c r="D364" s="57" t="s">
        <v>25</v>
      </c>
      <c r="E364" s="58"/>
      <c r="F364" s="58">
        <v>6.6</v>
      </c>
    </row>
    <row r="365" spans="1:6">
      <c r="A365" s="55" t="s">
        <v>36</v>
      </c>
      <c r="B365" s="56" t="s">
        <v>533</v>
      </c>
      <c r="C365" s="56" t="s">
        <v>534</v>
      </c>
      <c r="D365" s="57" t="s">
        <v>25</v>
      </c>
      <c r="E365" s="58"/>
      <c r="F365" s="58">
        <v>3.6</v>
      </c>
    </row>
    <row r="366" spans="1:6">
      <c r="A366" s="49"/>
      <c r="B366" s="50"/>
      <c r="C366" s="51" t="s">
        <v>668</v>
      </c>
      <c r="D366" s="52"/>
      <c r="E366" s="53"/>
      <c r="F366" s="54"/>
    </row>
    <row r="367" spans="1:6">
      <c r="A367" s="55" t="s">
        <v>44</v>
      </c>
      <c r="B367" s="56" t="s">
        <v>19</v>
      </c>
      <c r="C367" s="56" t="s">
        <v>24</v>
      </c>
      <c r="D367" s="57" t="s">
        <v>25</v>
      </c>
      <c r="E367" s="58"/>
      <c r="F367" s="58">
        <v>1109.329</v>
      </c>
    </row>
  </sheetData>
  <mergeCells count="94">
    <mergeCell ref="B9:F9"/>
    <mergeCell ref="B2:F2"/>
    <mergeCell ref="B3:F3"/>
    <mergeCell ref="D5:F5"/>
    <mergeCell ref="B6:F6"/>
    <mergeCell ref="B8:F8"/>
    <mergeCell ref="C11:F11"/>
    <mergeCell ref="A12:A13"/>
    <mergeCell ref="B12:B13"/>
    <mergeCell ref="C12:C13"/>
    <mergeCell ref="D12:D13"/>
    <mergeCell ref="E12:F12"/>
    <mergeCell ref="E75:F75"/>
    <mergeCell ref="A15:F15"/>
    <mergeCell ref="A16:F16"/>
    <mergeCell ref="E17:F17"/>
    <mergeCell ref="E22:F22"/>
    <mergeCell ref="E25:F25"/>
    <mergeCell ref="E29:F29"/>
    <mergeCell ref="E31:F31"/>
    <mergeCell ref="E33:F33"/>
    <mergeCell ref="E43:F43"/>
    <mergeCell ref="E55:F55"/>
    <mergeCell ref="E63:F63"/>
    <mergeCell ref="E102:F102"/>
    <mergeCell ref="E77:F77"/>
    <mergeCell ref="A79:F79"/>
    <mergeCell ref="E80:F80"/>
    <mergeCell ref="E88:F88"/>
    <mergeCell ref="A89:F89"/>
    <mergeCell ref="E90:F90"/>
    <mergeCell ref="E92:F92"/>
    <mergeCell ref="E95:F95"/>
    <mergeCell ref="E97:F97"/>
    <mergeCell ref="E99:F99"/>
    <mergeCell ref="E101:F101"/>
    <mergeCell ref="E130:F130"/>
    <mergeCell ref="E104:F104"/>
    <mergeCell ref="E106:F106"/>
    <mergeCell ref="E108:F108"/>
    <mergeCell ref="E112:F112"/>
    <mergeCell ref="E115:F115"/>
    <mergeCell ref="E117:F117"/>
    <mergeCell ref="A119:F119"/>
    <mergeCell ref="E120:F120"/>
    <mergeCell ref="E123:F123"/>
    <mergeCell ref="E125:F125"/>
    <mergeCell ref="E128:F128"/>
    <mergeCell ref="E181:F181"/>
    <mergeCell ref="E139:F139"/>
    <mergeCell ref="E140:F140"/>
    <mergeCell ref="E141:F141"/>
    <mergeCell ref="E150:F150"/>
    <mergeCell ref="E155:F155"/>
    <mergeCell ref="E156:F156"/>
    <mergeCell ref="E157:F157"/>
    <mergeCell ref="A159:F159"/>
    <mergeCell ref="E160:F160"/>
    <mergeCell ref="E167:F167"/>
    <mergeCell ref="E174:F174"/>
    <mergeCell ref="E288:F288"/>
    <mergeCell ref="E183:F183"/>
    <mergeCell ref="E195:F195"/>
    <mergeCell ref="E207:F207"/>
    <mergeCell ref="E219:F219"/>
    <mergeCell ref="E220:F220"/>
    <mergeCell ref="E221:F221"/>
    <mergeCell ref="E234:F234"/>
    <mergeCell ref="E248:F248"/>
    <mergeCell ref="E262:F262"/>
    <mergeCell ref="E276:F276"/>
    <mergeCell ref="E283:F283"/>
    <mergeCell ref="E325:F325"/>
    <mergeCell ref="E294:F294"/>
    <mergeCell ref="E299:F299"/>
    <mergeCell ref="E300:F300"/>
    <mergeCell ref="E301:F301"/>
    <mergeCell ref="A302:F302"/>
    <mergeCell ref="E303:F303"/>
    <mergeCell ref="E305:F305"/>
    <mergeCell ref="E308:F308"/>
    <mergeCell ref="E310:F310"/>
    <mergeCell ref="E314:F314"/>
    <mergeCell ref="A324:F324"/>
    <mergeCell ref="E359:F359"/>
    <mergeCell ref="A360:F360"/>
    <mergeCell ref="A361:C361"/>
    <mergeCell ref="A362:F362"/>
    <mergeCell ref="E331:F331"/>
    <mergeCell ref="E342:F342"/>
    <mergeCell ref="E343:F343"/>
    <mergeCell ref="E345:F345"/>
    <mergeCell ref="E351:F351"/>
    <mergeCell ref="A358:F358"/>
  </mergeCells>
  <printOptions horizontalCentered="1"/>
  <pageMargins left="0.39370078740157483" right="0.39370078740157483" top="0.39" bottom="0.4" header="0.16" footer="0.24"/>
  <pageSetup paperSize="9" scale="73" fitToHeight="10000" orientation="portrait" horizontalDpi="300" verticalDpi="300" r:id="rId1"/>
  <headerFooter>
    <oddHeader>&amp;L&amp;9ПРОГРАММНЫЙ КОМПЛЕКС АВС4-UZ (РЕДАКЦИЯ 2020.4)&amp;C&amp;P&amp;R200000010</oddHeader>
    <oddFooter>&amp;CСтраниц -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5"/>
  <sheetViews>
    <sheetView showGridLines="0" workbookViewId="0">
      <selection activeCell="B2" sqref="B2:F2"/>
    </sheetView>
  </sheetViews>
  <sheetFormatPr defaultColWidth="9.109375" defaultRowHeight="13.2" outlineLevelRow="1"/>
  <cols>
    <col min="1" max="1" width="5.44140625" style="14" customWidth="1"/>
    <col min="2" max="2" width="13.5546875" style="14" customWidth="1"/>
    <col min="3" max="3" width="82.88671875" style="14" customWidth="1"/>
    <col min="4" max="6" width="10.109375" style="14" customWidth="1"/>
    <col min="7" max="16384" width="9.109375" style="14"/>
  </cols>
  <sheetData>
    <row r="1" spans="1:6" s="1" customFormat="1">
      <c r="F1" s="2" t="s">
        <v>0</v>
      </c>
    </row>
    <row r="2" spans="1:6" s="1" customFormat="1" ht="80.25" customHeight="1">
      <c r="B2" s="286"/>
      <c r="C2" s="286"/>
      <c r="D2" s="286"/>
      <c r="E2" s="286"/>
      <c r="F2" s="286"/>
    </row>
    <row r="3" spans="1:6" s="1" customFormat="1">
      <c r="A3" s="3"/>
      <c r="B3" s="287" t="s">
        <v>2</v>
      </c>
      <c r="C3" s="287"/>
      <c r="D3" s="287"/>
      <c r="E3" s="287"/>
      <c r="F3" s="287"/>
    </row>
    <row r="4" spans="1:6" s="1" customFormat="1">
      <c r="C4" s="4"/>
      <c r="D4" s="4"/>
      <c r="E4" s="4"/>
      <c r="F4" s="4"/>
    </row>
    <row r="5" spans="1:6" s="1" customFormat="1" ht="15.6">
      <c r="A5" s="247"/>
      <c r="B5" s="247"/>
      <c r="C5" s="248" t="s">
        <v>3</v>
      </c>
      <c r="D5" s="374" t="s">
        <v>1138</v>
      </c>
      <c r="E5" s="374"/>
      <c r="F5" s="374"/>
    </row>
    <row r="6" spans="1:6" s="1" customFormat="1" ht="12.75" customHeight="1">
      <c r="A6" s="249"/>
      <c r="B6" s="375" t="s">
        <v>5</v>
      </c>
      <c r="C6" s="375"/>
      <c r="D6" s="375"/>
      <c r="E6" s="375"/>
      <c r="F6" s="375"/>
    </row>
    <row r="7" spans="1:6" s="1" customFormat="1">
      <c r="A7" s="250"/>
      <c r="B7" s="250"/>
      <c r="C7" s="250"/>
      <c r="D7" s="251"/>
      <c r="E7" s="250"/>
      <c r="F7" s="252" t="s">
        <v>6</v>
      </c>
    </row>
    <row r="8" spans="1:6" s="1" customFormat="1" ht="12.75" customHeight="1">
      <c r="A8" s="252" t="s">
        <v>7</v>
      </c>
      <c r="B8" s="286" t="s">
        <v>1139</v>
      </c>
      <c r="C8" s="286"/>
      <c r="D8" s="286"/>
      <c r="E8" s="286"/>
      <c r="F8" s="286"/>
    </row>
    <row r="9" spans="1:6" s="1" customFormat="1" ht="12.75" customHeight="1">
      <c r="A9" s="249"/>
      <c r="B9" s="376" t="s">
        <v>9</v>
      </c>
      <c r="C9" s="376"/>
      <c r="D9" s="376"/>
      <c r="E9" s="376"/>
      <c r="F9" s="376"/>
    </row>
    <row r="10" spans="1:6" s="1" customFormat="1">
      <c r="A10" s="250"/>
      <c r="B10" s="250"/>
      <c r="C10" s="250"/>
      <c r="D10" s="250"/>
      <c r="E10" s="250"/>
      <c r="F10" s="250"/>
    </row>
    <row r="11" spans="1:6" s="1" customFormat="1">
      <c r="A11" s="253" t="s">
        <v>10</v>
      </c>
      <c r="B11" s="253"/>
      <c r="C11" s="369"/>
      <c r="D11" s="369"/>
      <c r="E11" s="369"/>
      <c r="F11" s="369"/>
    </row>
    <row r="12" spans="1:6" s="9" customFormat="1" ht="12.75" customHeight="1">
      <c r="A12" s="370" t="s">
        <v>11</v>
      </c>
      <c r="B12" s="370" t="s">
        <v>12</v>
      </c>
      <c r="C12" s="370" t="s">
        <v>13</v>
      </c>
      <c r="D12" s="370" t="s">
        <v>14</v>
      </c>
      <c r="E12" s="372" t="s">
        <v>15</v>
      </c>
      <c r="F12" s="373"/>
    </row>
    <row r="13" spans="1:6" s="9" customFormat="1" ht="34.5" customHeight="1">
      <c r="A13" s="371"/>
      <c r="B13" s="371"/>
      <c r="C13" s="371"/>
      <c r="D13" s="371"/>
      <c r="E13" s="254" t="s">
        <v>16</v>
      </c>
      <c r="F13" s="254" t="s">
        <v>17</v>
      </c>
    </row>
    <row r="14" spans="1:6" s="13" customFormat="1">
      <c r="A14" s="255">
        <v>1</v>
      </c>
      <c r="B14" s="256">
        <v>2</v>
      </c>
      <c r="C14" s="256">
        <v>3</v>
      </c>
      <c r="D14" s="256">
        <v>4</v>
      </c>
      <c r="E14" s="256">
        <v>5</v>
      </c>
      <c r="F14" s="256">
        <v>6</v>
      </c>
    </row>
    <row r="15" spans="1:6">
      <c r="A15" s="366"/>
      <c r="B15" s="367"/>
      <c r="C15" s="367"/>
      <c r="D15" s="367"/>
      <c r="E15" s="367"/>
      <c r="F15" s="368"/>
    </row>
    <row r="16" spans="1:6" ht="15.75" customHeight="1">
      <c r="A16" s="275" t="s">
        <v>18</v>
      </c>
      <c r="B16" s="276"/>
      <c r="C16" s="276"/>
      <c r="D16" s="276"/>
      <c r="E16" s="276"/>
      <c r="F16" s="277"/>
    </row>
    <row r="17" spans="1:7" s="1" customFormat="1">
      <c r="A17" s="15" t="s">
        <v>19</v>
      </c>
      <c r="B17" s="16" t="s">
        <v>20</v>
      </c>
      <c r="C17" s="16" t="s">
        <v>21</v>
      </c>
      <c r="D17" s="17" t="s">
        <v>22</v>
      </c>
      <c r="E17" s="273">
        <v>1</v>
      </c>
      <c r="F17" s="274"/>
      <c r="G17" s="18"/>
    </row>
    <row r="18" spans="1:7" s="23" customFormat="1" outlineLevel="1">
      <c r="A18" s="19" t="s">
        <v>23</v>
      </c>
      <c r="B18" s="20" t="s">
        <v>19</v>
      </c>
      <c r="C18" s="21" t="s">
        <v>24</v>
      </c>
      <c r="D18" s="20" t="s">
        <v>25</v>
      </c>
      <c r="E18" s="22">
        <v>7.46</v>
      </c>
      <c r="F18" s="22">
        <v>7.46</v>
      </c>
    </row>
    <row r="19" spans="1:7" s="28" customFormat="1" outlineLevel="1">
      <c r="A19" s="24" t="s">
        <v>26</v>
      </c>
      <c r="B19" s="25" t="s">
        <v>27</v>
      </c>
      <c r="C19" s="26" t="s">
        <v>28</v>
      </c>
      <c r="D19" s="25" t="s">
        <v>29</v>
      </c>
      <c r="E19" s="27">
        <v>0.04</v>
      </c>
      <c r="F19" s="27">
        <v>0.04</v>
      </c>
    </row>
    <row r="20" spans="1:7" s="28" customFormat="1" outlineLevel="1">
      <c r="A20" s="29" t="s">
        <v>30</v>
      </c>
      <c r="B20" s="30" t="s">
        <v>31</v>
      </c>
      <c r="C20" s="31" t="s">
        <v>32</v>
      </c>
      <c r="D20" s="30" t="s">
        <v>29</v>
      </c>
      <c r="E20" s="32">
        <v>0.01</v>
      </c>
      <c r="F20" s="32">
        <v>0.01</v>
      </c>
    </row>
    <row r="21" spans="1:7" s="28" customFormat="1" outlineLevel="1">
      <c r="A21" s="29" t="s">
        <v>33</v>
      </c>
      <c r="B21" s="30" t="s">
        <v>34</v>
      </c>
      <c r="C21" s="31" t="s">
        <v>35</v>
      </c>
      <c r="D21" s="30" t="s">
        <v>29</v>
      </c>
      <c r="E21" s="32">
        <v>15.29</v>
      </c>
      <c r="F21" s="32">
        <v>15.29</v>
      </c>
    </row>
    <row r="22" spans="1:7" s="1" customFormat="1">
      <c r="A22" s="15" t="s">
        <v>36</v>
      </c>
      <c r="B22" s="16" t="s">
        <v>37</v>
      </c>
      <c r="C22" s="16" t="s">
        <v>38</v>
      </c>
      <c r="D22" s="17" t="s">
        <v>39</v>
      </c>
      <c r="E22" s="273">
        <v>0.23100000000000001</v>
      </c>
      <c r="F22" s="274"/>
      <c r="G22" s="18"/>
    </row>
    <row r="23" spans="1:7" s="23" customFormat="1" outlineLevel="1">
      <c r="A23" s="19" t="s">
        <v>40</v>
      </c>
      <c r="B23" s="20" t="s">
        <v>19</v>
      </c>
      <c r="C23" s="21" t="s">
        <v>24</v>
      </c>
      <c r="D23" s="20" t="s">
        <v>25</v>
      </c>
      <c r="E23" s="22">
        <v>15.6</v>
      </c>
      <c r="F23" s="22">
        <v>3.6036000000000001</v>
      </c>
    </row>
    <row r="24" spans="1:7" s="28" customFormat="1" outlineLevel="1">
      <c r="A24" s="24" t="s">
        <v>41</v>
      </c>
      <c r="B24" s="25" t="s">
        <v>42</v>
      </c>
      <c r="C24" s="26" t="s">
        <v>43</v>
      </c>
      <c r="D24" s="25" t="s">
        <v>29</v>
      </c>
      <c r="E24" s="27">
        <v>2.67</v>
      </c>
      <c r="F24" s="27">
        <v>0.61677000000000004</v>
      </c>
    </row>
    <row r="25" spans="1:7" s="1" customFormat="1">
      <c r="A25" s="15" t="s">
        <v>44</v>
      </c>
      <c r="B25" s="16" t="s">
        <v>45</v>
      </c>
      <c r="C25" s="16" t="s">
        <v>46</v>
      </c>
      <c r="D25" s="17" t="s">
        <v>39</v>
      </c>
      <c r="E25" s="273">
        <v>0.154</v>
      </c>
      <c r="F25" s="274"/>
      <c r="G25" s="18"/>
    </row>
    <row r="26" spans="1:7" s="23" customFormat="1" outlineLevel="1">
      <c r="A26" s="19" t="s">
        <v>47</v>
      </c>
      <c r="B26" s="20" t="s">
        <v>19</v>
      </c>
      <c r="C26" s="21" t="s">
        <v>24</v>
      </c>
      <c r="D26" s="20" t="s">
        <v>25</v>
      </c>
      <c r="E26" s="22">
        <v>155</v>
      </c>
      <c r="F26" s="22">
        <v>23.87</v>
      </c>
    </row>
    <row r="27" spans="1:7" s="28" customFormat="1" ht="24" outlineLevel="1">
      <c r="A27" s="24" t="s">
        <v>48</v>
      </c>
      <c r="B27" s="25" t="s">
        <v>49</v>
      </c>
      <c r="C27" s="26" t="s">
        <v>50</v>
      </c>
      <c r="D27" s="25" t="s">
        <v>29</v>
      </c>
      <c r="E27" s="27">
        <v>44.08</v>
      </c>
      <c r="F27" s="27">
        <v>6.7882999999999996</v>
      </c>
    </row>
    <row r="28" spans="1:7" s="28" customFormat="1" ht="24" outlineLevel="1">
      <c r="A28" s="29" t="s">
        <v>51</v>
      </c>
      <c r="B28" s="30" t="s">
        <v>52</v>
      </c>
      <c r="C28" s="31" t="s">
        <v>53</v>
      </c>
      <c r="D28" s="30" t="s">
        <v>29</v>
      </c>
      <c r="E28" s="32">
        <v>75</v>
      </c>
      <c r="F28" s="32">
        <v>11.55</v>
      </c>
    </row>
    <row r="29" spans="1:7" s="1" customFormat="1" ht="39.6">
      <c r="A29" s="15" t="s">
        <v>54</v>
      </c>
      <c r="B29" s="16" t="s">
        <v>55</v>
      </c>
      <c r="C29" s="16" t="s">
        <v>56</v>
      </c>
      <c r="D29" s="17" t="s">
        <v>57</v>
      </c>
      <c r="E29" s="273">
        <v>69.3</v>
      </c>
      <c r="F29" s="274"/>
      <c r="G29" s="18"/>
    </row>
    <row r="30" spans="1:7" s="28" customFormat="1" ht="24" outlineLevel="1">
      <c r="A30" s="24" t="s">
        <v>58</v>
      </c>
      <c r="B30" s="25" t="s">
        <v>59</v>
      </c>
      <c r="C30" s="26" t="s">
        <v>60</v>
      </c>
      <c r="D30" s="25" t="s">
        <v>29</v>
      </c>
      <c r="E30" s="27">
        <v>2.4E-2</v>
      </c>
      <c r="F30" s="27">
        <v>1.6632</v>
      </c>
    </row>
    <row r="31" spans="1:7" s="1" customFormat="1" ht="26.4">
      <c r="A31" s="15" t="s">
        <v>61</v>
      </c>
      <c r="B31" s="16" t="s">
        <v>872</v>
      </c>
      <c r="C31" s="16" t="s">
        <v>63</v>
      </c>
      <c r="D31" s="17" t="s">
        <v>57</v>
      </c>
      <c r="E31" s="273">
        <v>69.3</v>
      </c>
      <c r="F31" s="274"/>
      <c r="G31" s="18"/>
    </row>
    <row r="32" spans="1:7" s="28" customFormat="1" outlineLevel="1">
      <c r="A32" s="24" t="s">
        <v>64</v>
      </c>
      <c r="B32" s="25" t="s">
        <v>65</v>
      </c>
      <c r="C32" s="26" t="s">
        <v>66</v>
      </c>
      <c r="D32" s="25" t="s">
        <v>29</v>
      </c>
      <c r="E32" s="27">
        <v>0.14779999999999999</v>
      </c>
      <c r="F32" s="27">
        <v>10.2425</v>
      </c>
    </row>
    <row r="33" spans="1:7" s="1" customFormat="1" ht="39.6">
      <c r="A33" s="15" t="s">
        <v>67</v>
      </c>
      <c r="B33" s="16" t="s">
        <v>68</v>
      </c>
      <c r="C33" s="16" t="s">
        <v>69</v>
      </c>
      <c r="D33" s="17" t="s">
        <v>70</v>
      </c>
      <c r="E33" s="273">
        <v>0.154</v>
      </c>
      <c r="F33" s="274"/>
      <c r="G33" s="18"/>
    </row>
    <row r="34" spans="1:7" s="23" customFormat="1" outlineLevel="1">
      <c r="A34" s="19" t="s">
        <v>71</v>
      </c>
      <c r="B34" s="20" t="s">
        <v>19</v>
      </c>
      <c r="C34" s="21" t="s">
        <v>24</v>
      </c>
      <c r="D34" s="20" t="s">
        <v>25</v>
      </c>
      <c r="E34" s="22">
        <v>33</v>
      </c>
      <c r="F34" s="22">
        <v>5.0819999999999999</v>
      </c>
    </row>
    <row r="35" spans="1:7" s="28" customFormat="1" outlineLevel="1">
      <c r="A35" s="24" t="s">
        <v>72</v>
      </c>
      <c r="B35" s="25" t="s">
        <v>73</v>
      </c>
      <c r="C35" s="26" t="s">
        <v>74</v>
      </c>
      <c r="D35" s="25" t="s">
        <v>29</v>
      </c>
      <c r="E35" s="27">
        <v>0.36</v>
      </c>
      <c r="F35" s="27">
        <v>5.5440000000000003E-2</v>
      </c>
    </row>
    <row r="36" spans="1:7" s="28" customFormat="1" outlineLevel="1">
      <c r="A36" s="29" t="s">
        <v>75</v>
      </c>
      <c r="B36" s="30" t="s">
        <v>27</v>
      </c>
      <c r="C36" s="31" t="s">
        <v>28</v>
      </c>
      <c r="D36" s="30" t="s">
        <v>29</v>
      </c>
      <c r="E36" s="32">
        <v>3.98</v>
      </c>
      <c r="F36" s="32">
        <v>0.61292000000000002</v>
      </c>
    </row>
    <row r="37" spans="1:7" s="28" customFormat="1" outlineLevel="1">
      <c r="A37" s="29" t="s">
        <v>76</v>
      </c>
      <c r="B37" s="30" t="s">
        <v>77</v>
      </c>
      <c r="C37" s="31" t="s">
        <v>78</v>
      </c>
      <c r="D37" s="30" t="s">
        <v>29</v>
      </c>
      <c r="E37" s="32">
        <v>2.35</v>
      </c>
      <c r="F37" s="32">
        <v>0.3619</v>
      </c>
    </row>
    <row r="38" spans="1:7" s="28" customFormat="1" outlineLevel="1">
      <c r="A38" s="29" t="s">
        <v>79</v>
      </c>
      <c r="B38" s="30" t="s">
        <v>80</v>
      </c>
      <c r="C38" s="31" t="s">
        <v>81</v>
      </c>
      <c r="D38" s="30" t="s">
        <v>29</v>
      </c>
      <c r="E38" s="32">
        <v>8.51</v>
      </c>
      <c r="F38" s="32">
        <v>1.3105</v>
      </c>
    </row>
    <row r="39" spans="1:7" s="28" customFormat="1" outlineLevel="1">
      <c r="A39" s="29" t="s">
        <v>82</v>
      </c>
      <c r="B39" s="30" t="s">
        <v>83</v>
      </c>
      <c r="C39" s="31" t="s">
        <v>84</v>
      </c>
      <c r="D39" s="30" t="s">
        <v>29</v>
      </c>
      <c r="E39" s="32">
        <v>19</v>
      </c>
      <c r="F39" s="32">
        <v>2.9260000000000002</v>
      </c>
    </row>
    <row r="40" spans="1:7" s="28" customFormat="1" outlineLevel="1">
      <c r="A40" s="29" t="s">
        <v>85</v>
      </c>
      <c r="B40" s="30" t="s">
        <v>86</v>
      </c>
      <c r="C40" s="31" t="s">
        <v>87</v>
      </c>
      <c r="D40" s="30" t="s">
        <v>29</v>
      </c>
      <c r="E40" s="32">
        <v>2.6</v>
      </c>
      <c r="F40" s="32">
        <v>0.40039999999999998</v>
      </c>
    </row>
    <row r="41" spans="1:7" s="33" customFormat="1" ht="24" outlineLevel="1">
      <c r="A41" s="34" t="s">
        <v>88</v>
      </c>
      <c r="B41" s="35" t="s">
        <v>89</v>
      </c>
      <c r="C41" s="36" t="s">
        <v>90</v>
      </c>
      <c r="D41" s="35" t="s">
        <v>91</v>
      </c>
      <c r="E41" s="37">
        <v>15</v>
      </c>
      <c r="F41" s="37">
        <v>2.31</v>
      </c>
    </row>
    <row r="42" spans="1:7" s="33" customFormat="1" ht="24" outlineLevel="1">
      <c r="A42" s="38" t="s">
        <v>92</v>
      </c>
      <c r="B42" s="39" t="s">
        <v>93</v>
      </c>
      <c r="C42" s="40" t="s">
        <v>94</v>
      </c>
      <c r="D42" s="39" t="s">
        <v>91</v>
      </c>
      <c r="E42" s="41">
        <v>189</v>
      </c>
      <c r="F42" s="41">
        <v>29.106000000000002</v>
      </c>
    </row>
    <row r="43" spans="1:7" s="1" customFormat="1" ht="39.6">
      <c r="A43" s="15" t="s">
        <v>95</v>
      </c>
      <c r="B43" s="16" t="s">
        <v>96</v>
      </c>
      <c r="C43" s="16" t="s">
        <v>97</v>
      </c>
      <c r="D43" s="17" t="s">
        <v>70</v>
      </c>
      <c r="E43" s="273">
        <v>0.154</v>
      </c>
      <c r="F43" s="274"/>
      <c r="G43" s="18"/>
    </row>
    <row r="44" spans="1:7" s="23" customFormat="1" outlineLevel="1">
      <c r="A44" s="19" t="s">
        <v>98</v>
      </c>
      <c r="B44" s="20" t="s">
        <v>19</v>
      </c>
      <c r="C44" s="21" t="s">
        <v>24</v>
      </c>
      <c r="D44" s="20" t="s">
        <v>25</v>
      </c>
      <c r="E44" s="22">
        <v>16.63</v>
      </c>
      <c r="F44" s="22">
        <v>2.5609999999999999</v>
      </c>
    </row>
    <row r="45" spans="1:7" s="28" customFormat="1" outlineLevel="1">
      <c r="A45" s="24" t="s">
        <v>99</v>
      </c>
      <c r="B45" s="25" t="s">
        <v>100</v>
      </c>
      <c r="C45" s="26" t="s">
        <v>101</v>
      </c>
      <c r="D45" s="25" t="s">
        <v>29</v>
      </c>
      <c r="E45" s="27">
        <v>1.39</v>
      </c>
      <c r="F45" s="27">
        <v>0.21406</v>
      </c>
    </row>
    <row r="46" spans="1:7" s="28" customFormat="1" outlineLevel="1">
      <c r="A46" s="29" t="s">
        <v>102</v>
      </c>
      <c r="B46" s="30" t="s">
        <v>103</v>
      </c>
      <c r="C46" s="31" t="s">
        <v>104</v>
      </c>
      <c r="D46" s="30" t="s">
        <v>29</v>
      </c>
      <c r="E46" s="32">
        <v>0.24</v>
      </c>
      <c r="F46" s="32">
        <v>3.696E-2</v>
      </c>
    </row>
    <row r="47" spans="1:7" s="28" customFormat="1" outlineLevel="1">
      <c r="A47" s="29" t="s">
        <v>105</v>
      </c>
      <c r="B47" s="30" t="s">
        <v>86</v>
      </c>
      <c r="C47" s="31" t="s">
        <v>87</v>
      </c>
      <c r="D47" s="30" t="s">
        <v>29</v>
      </c>
      <c r="E47" s="32">
        <v>0.5</v>
      </c>
      <c r="F47" s="32">
        <v>7.6999999999999999E-2</v>
      </c>
    </row>
    <row r="48" spans="1:7" s="28" customFormat="1" outlineLevel="1">
      <c r="A48" s="29" t="s">
        <v>106</v>
      </c>
      <c r="B48" s="30" t="s">
        <v>107</v>
      </c>
      <c r="C48" s="31" t="s">
        <v>108</v>
      </c>
      <c r="D48" s="30" t="s">
        <v>29</v>
      </c>
      <c r="E48" s="32">
        <v>0.12</v>
      </c>
      <c r="F48" s="32">
        <v>1.848E-2</v>
      </c>
    </row>
    <row r="49" spans="1:7" s="28" customFormat="1" outlineLevel="1">
      <c r="A49" s="29" t="s">
        <v>109</v>
      </c>
      <c r="B49" s="30" t="s">
        <v>110</v>
      </c>
      <c r="C49" s="31" t="s">
        <v>111</v>
      </c>
      <c r="D49" s="30" t="s">
        <v>29</v>
      </c>
      <c r="E49" s="32">
        <v>1.39</v>
      </c>
      <c r="F49" s="32">
        <v>0.21406</v>
      </c>
    </row>
    <row r="50" spans="1:7" s="28" customFormat="1" outlineLevel="1">
      <c r="A50" s="29" t="s">
        <v>112</v>
      </c>
      <c r="B50" s="30" t="s">
        <v>113</v>
      </c>
      <c r="C50" s="31" t="s">
        <v>114</v>
      </c>
      <c r="D50" s="30" t="s">
        <v>29</v>
      </c>
      <c r="E50" s="32">
        <v>3.08</v>
      </c>
      <c r="F50" s="32">
        <v>0.47432000000000002</v>
      </c>
    </row>
    <row r="51" spans="1:7" s="28" customFormat="1" outlineLevel="1">
      <c r="A51" s="29" t="s">
        <v>115</v>
      </c>
      <c r="B51" s="30" t="s">
        <v>116</v>
      </c>
      <c r="C51" s="31" t="s">
        <v>117</v>
      </c>
      <c r="D51" s="30" t="s">
        <v>29</v>
      </c>
      <c r="E51" s="32">
        <v>1.37</v>
      </c>
      <c r="F51" s="32">
        <v>0.21098</v>
      </c>
    </row>
    <row r="52" spans="1:7" s="28" customFormat="1" outlineLevel="1">
      <c r="A52" s="29" t="s">
        <v>118</v>
      </c>
      <c r="B52" s="30" t="s">
        <v>119</v>
      </c>
      <c r="C52" s="31" t="s">
        <v>120</v>
      </c>
      <c r="D52" s="30" t="s">
        <v>29</v>
      </c>
      <c r="E52" s="32">
        <v>1.55</v>
      </c>
      <c r="F52" s="32">
        <v>0.2387</v>
      </c>
    </row>
    <row r="53" spans="1:7" s="33" customFormat="1" outlineLevel="1">
      <c r="A53" s="34" t="s">
        <v>121</v>
      </c>
      <c r="B53" s="35" t="s">
        <v>122</v>
      </c>
      <c r="C53" s="36" t="s">
        <v>123</v>
      </c>
      <c r="D53" s="35" t="s">
        <v>57</v>
      </c>
      <c r="E53" s="37">
        <v>92.5</v>
      </c>
      <c r="F53" s="37">
        <v>14.244999999999999</v>
      </c>
    </row>
    <row r="54" spans="1:7" s="33" customFormat="1" outlineLevel="1">
      <c r="A54" s="38" t="s">
        <v>124</v>
      </c>
      <c r="B54" s="39" t="s">
        <v>125</v>
      </c>
      <c r="C54" s="40" t="s">
        <v>126</v>
      </c>
      <c r="D54" s="39" t="s">
        <v>57</v>
      </c>
      <c r="E54" s="41">
        <v>1.0800000000000001E-2</v>
      </c>
      <c r="F54" s="41">
        <v>1.663E-3</v>
      </c>
    </row>
    <row r="55" spans="1:7" s="1" customFormat="1" ht="26.4">
      <c r="A55" s="15" t="s">
        <v>127</v>
      </c>
      <c r="B55" s="16" t="s">
        <v>128</v>
      </c>
      <c r="C55" s="16" t="s">
        <v>129</v>
      </c>
      <c r="D55" s="17" t="s">
        <v>70</v>
      </c>
      <c r="E55" s="273">
        <v>0.154</v>
      </c>
      <c r="F55" s="274"/>
      <c r="G55" s="18"/>
    </row>
    <row r="56" spans="1:7" s="23" customFormat="1" outlineLevel="1">
      <c r="A56" s="19" t="s">
        <v>130</v>
      </c>
      <c r="B56" s="20" t="s">
        <v>19</v>
      </c>
      <c r="C56" s="21" t="s">
        <v>24</v>
      </c>
      <c r="D56" s="20" t="s">
        <v>25</v>
      </c>
      <c r="E56" s="22">
        <v>2.3199999999999998</v>
      </c>
      <c r="F56" s="22">
        <v>0.35727999999999999</v>
      </c>
    </row>
    <row r="57" spans="1:7" s="28" customFormat="1" outlineLevel="1">
      <c r="A57" s="24" t="s">
        <v>131</v>
      </c>
      <c r="B57" s="25" t="s">
        <v>100</v>
      </c>
      <c r="C57" s="26" t="s">
        <v>101</v>
      </c>
      <c r="D57" s="25" t="s">
        <v>29</v>
      </c>
      <c r="E57" s="27">
        <v>0.68799999999999994</v>
      </c>
      <c r="F57" s="27">
        <v>0.105952</v>
      </c>
    </row>
    <row r="58" spans="1:7" s="28" customFormat="1" outlineLevel="1">
      <c r="A58" s="29" t="s">
        <v>132</v>
      </c>
      <c r="B58" s="30" t="s">
        <v>103</v>
      </c>
      <c r="C58" s="31" t="s">
        <v>104</v>
      </c>
      <c r="D58" s="30" t="s">
        <v>29</v>
      </c>
      <c r="E58" s="32">
        <v>0.12</v>
      </c>
      <c r="F58" s="32">
        <v>1.848E-2</v>
      </c>
    </row>
    <row r="59" spans="1:7" s="28" customFormat="1" outlineLevel="1">
      <c r="A59" s="29" t="s">
        <v>133</v>
      </c>
      <c r="B59" s="30" t="s">
        <v>107</v>
      </c>
      <c r="C59" s="31" t="s">
        <v>108</v>
      </c>
      <c r="D59" s="30" t="s">
        <v>29</v>
      </c>
      <c r="E59" s="32">
        <v>0.06</v>
      </c>
      <c r="F59" s="32">
        <v>9.2399999999999999E-3</v>
      </c>
    </row>
    <row r="60" spans="1:7" s="28" customFormat="1" outlineLevel="1">
      <c r="A60" s="29" t="s">
        <v>134</v>
      </c>
      <c r="B60" s="30" t="s">
        <v>110</v>
      </c>
      <c r="C60" s="31" t="s">
        <v>111</v>
      </c>
      <c r="D60" s="30" t="s">
        <v>29</v>
      </c>
      <c r="E60" s="32">
        <v>0.68799999999999994</v>
      </c>
      <c r="F60" s="32">
        <v>0.105952</v>
      </c>
    </row>
    <row r="61" spans="1:7" s="33" customFormat="1" outlineLevel="1">
      <c r="A61" s="34" t="s">
        <v>135</v>
      </c>
      <c r="B61" s="35" t="s">
        <v>122</v>
      </c>
      <c r="C61" s="36" t="s">
        <v>123</v>
      </c>
      <c r="D61" s="35" t="s">
        <v>57</v>
      </c>
      <c r="E61" s="37">
        <v>46.24</v>
      </c>
      <c r="F61" s="37">
        <v>7.1210000000000004</v>
      </c>
    </row>
    <row r="62" spans="1:7" s="33" customFormat="1" outlineLevel="1">
      <c r="A62" s="38" t="s">
        <v>136</v>
      </c>
      <c r="B62" s="39" t="s">
        <v>125</v>
      </c>
      <c r="C62" s="40" t="s">
        <v>126</v>
      </c>
      <c r="D62" s="39" t="s">
        <v>57</v>
      </c>
      <c r="E62" s="41">
        <v>5.5999999999999999E-3</v>
      </c>
      <c r="F62" s="41">
        <v>8.6200000000000003E-4</v>
      </c>
    </row>
    <row r="63" spans="1:7" s="1" customFormat="1" ht="39.6">
      <c r="A63" s="15" t="s">
        <v>137</v>
      </c>
      <c r="B63" s="16" t="s">
        <v>138</v>
      </c>
      <c r="C63" s="16" t="s">
        <v>139</v>
      </c>
      <c r="D63" s="17" t="s">
        <v>70</v>
      </c>
      <c r="E63" s="273">
        <v>0.154</v>
      </c>
      <c r="F63" s="274"/>
      <c r="G63" s="18"/>
    </row>
    <row r="64" spans="1:7" s="23" customFormat="1" outlineLevel="1">
      <c r="A64" s="19" t="s">
        <v>140</v>
      </c>
      <c r="B64" s="20" t="s">
        <v>19</v>
      </c>
      <c r="C64" s="21" t="s">
        <v>24</v>
      </c>
      <c r="D64" s="20" t="s">
        <v>25</v>
      </c>
      <c r="E64" s="22">
        <v>16.63</v>
      </c>
      <c r="F64" s="22">
        <v>2.5609999999999999</v>
      </c>
    </row>
    <row r="65" spans="1:7" s="28" customFormat="1" outlineLevel="1">
      <c r="A65" s="24" t="s">
        <v>141</v>
      </c>
      <c r="B65" s="25" t="s">
        <v>100</v>
      </c>
      <c r="C65" s="26" t="s">
        <v>101</v>
      </c>
      <c r="D65" s="25" t="s">
        <v>29</v>
      </c>
      <c r="E65" s="27">
        <v>1.44</v>
      </c>
      <c r="F65" s="27">
        <v>0.22176000000000001</v>
      </c>
    </row>
    <row r="66" spans="1:7" s="28" customFormat="1" outlineLevel="1">
      <c r="A66" s="29" t="s">
        <v>142</v>
      </c>
      <c r="B66" s="30" t="s">
        <v>103</v>
      </c>
      <c r="C66" s="31" t="s">
        <v>104</v>
      </c>
      <c r="D66" s="30" t="s">
        <v>29</v>
      </c>
      <c r="E66" s="32">
        <v>0.24</v>
      </c>
      <c r="F66" s="32">
        <v>3.696E-2</v>
      </c>
    </row>
    <row r="67" spans="1:7" s="28" customFormat="1" outlineLevel="1">
      <c r="A67" s="29" t="s">
        <v>143</v>
      </c>
      <c r="B67" s="30" t="s">
        <v>86</v>
      </c>
      <c r="C67" s="31" t="s">
        <v>87</v>
      </c>
      <c r="D67" s="30" t="s">
        <v>29</v>
      </c>
      <c r="E67" s="32">
        <v>0.5</v>
      </c>
      <c r="F67" s="32">
        <v>7.6999999999999999E-2</v>
      </c>
    </row>
    <row r="68" spans="1:7" s="28" customFormat="1" outlineLevel="1">
      <c r="A68" s="29" t="s">
        <v>144</v>
      </c>
      <c r="B68" s="30" t="s">
        <v>107</v>
      </c>
      <c r="C68" s="31" t="s">
        <v>108</v>
      </c>
      <c r="D68" s="30" t="s">
        <v>29</v>
      </c>
      <c r="E68" s="32">
        <v>0.12</v>
      </c>
      <c r="F68" s="32">
        <v>1.848E-2</v>
      </c>
    </row>
    <row r="69" spans="1:7" s="28" customFormat="1" outlineLevel="1">
      <c r="A69" s="29" t="s">
        <v>145</v>
      </c>
      <c r="B69" s="30" t="s">
        <v>110</v>
      </c>
      <c r="C69" s="31" t="s">
        <v>111</v>
      </c>
      <c r="D69" s="30" t="s">
        <v>29</v>
      </c>
      <c r="E69" s="32">
        <v>1.44</v>
      </c>
      <c r="F69" s="32">
        <v>0.22176000000000001</v>
      </c>
    </row>
    <row r="70" spans="1:7" s="28" customFormat="1" outlineLevel="1">
      <c r="A70" s="29" t="s">
        <v>146</v>
      </c>
      <c r="B70" s="30" t="s">
        <v>113</v>
      </c>
      <c r="C70" s="31" t="s">
        <v>114</v>
      </c>
      <c r="D70" s="30" t="s">
        <v>29</v>
      </c>
      <c r="E70" s="32">
        <v>3.08</v>
      </c>
      <c r="F70" s="32">
        <v>0.47432000000000002</v>
      </c>
    </row>
    <row r="71" spans="1:7" s="28" customFormat="1" outlineLevel="1">
      <c r="A71" s="29" t="s">
        <v>147</v>
      </c>
      <c r="B71" s="30" t="s">
        <v>116</v>
      </c>
      <c r="C71" s="31" t="s">
        <v>117</v>
      </c>
      <c r="D71" s="30" t="s">
        <v>29</v>
      </c>
      <c r="E71" s="32">
        <v>1.37</v>
      </c>
      <c r="F71" s="32">
        <v>0.21098</v>
      </c>
    </row>
    <row r="72" spans="1:7" s="28" customFormat="1" outlineLevel="1">
      <c r="A72" s="29" t="s">
        <v>148</v>
      </c>
      <c r="B72" s="30" t="s">
        <v>119</v>
      </c>
      <c r="C72" s="31" t="s">
        <v>120</v>
      </c>
      <c r="D72" s="30" t="s">
        <v>29</v>
      </c>
      <c r="E72" s="32">
        <v>1.55</v>
      </c>
      <c r="F72" s="32">
        <v>0.2387</v>
      </c>
    </row>
    <row r="73" spans="1:7" s="33" customFormat="1" outlineLevel="1">
      <c r="A73" s="34" t="s">
        <v>149</v>
      </c>
      <c r="B73" s="35" t="s">
        <v>150</v>
      </c>
      <c r="C73" s="36" t="s">
        <v>151</v>
      </c>
      <c r="D73" s="35" t="s">
        <v>57</v>
      </c>
      <c r="E73" s="37">
        <v>96.6</v>
      </c>
      <c r="F73" s="37">
        <v>14.8764</v>
      </c>
    </row>
    <row r="74" spans="1:7" s="33" customFormat="1" outlineLevel="1">
      <c r="A74" s="38" t="s">
        <v>152</v>
      </c>
      <c r="B74" s="39" t="s">
        <v>125</v>
      </c>
      <c r="C74" s="40" t="s">
        <v>126</v>
      </c>
      <c r="D74" s="39" t="s">
        <v>57</v>
      </c>
      <c r="E74" s="41">
        <v>1.0800000000000001E-2</v>
      </c>
      <c r="F74" s="41">
        <v>1.663E-3</v>
      </c>
    </row>
    <row r="75" spans="1:7" s="1" customFormat="1" ht="26.4">
      <c r="A75" s="15" t="s">
        <v>153</v>
      </c>
      <c r="B75" s="16" t="s">
        <v>873</v>
      </c>
      <c r="C75" s="16" t="s">
        <v>155</v>
      </c>
      <c r="D75" s="17" t="s">
        <v>57</v>
      </c>
      <c r="E75" s="273">
        <v>50.265599999999999</v>
      </c>
      <c r="F75" s="274"/>
      <c r="G75" s="18"/>
    </row>
    <row r="76" spans="1:7" s="28" customFormat="1" outlineLevel="1">
      <c r="A76" s="24" t="s">
        <v>156</v>
      </c>
      <c r="B76" s="25" t="s">
        <v>65</v>
      </c>
      <c r="C76" s="26" t="s">
        <v>66</v>
      </c>
      <c r="D76" s="25" t="s">
        <v>29</v>
      </c>
      <c r="E76" s="27">
        <v>0.192</v>
      </c>
      <c r="F76" s="27">
        <v>9.6509999999999998</v>
      </c>
    </row>
    <row r="77" spans="1:7" s="1" customFormat="1" ht="26.4">
      <c r="A77" s="15" t="s">
        <v>157</v>
      </c>
      <c r="B77" s="16" t="s">
        <v>873</v>
      </c>
      <c r="C77" s="16" t="s">
        <v>158</v>
      </c>
      <c r="D77" s="17" t="s">
        <v>57</v>
      </c>
      <c r="E77" s="273">
        <v>36.242400000000004</v>
      </c>
      <c r="F77" s="274"/>
      <c r="G77" s="18"/>
    </row>
    <row r="78" spans="1:7" s="28" customFormat="1" outlineLevel="1">
      <c r="A78" s="24" t="s">
        <v>159</v>
      </c>
      <c r="B78" s="25" t="s">
        <v>65</v>
      </c>
      <c r="C78" s="26" t="s">
        <v>66</v>
      </c>
      <c r="D78" s="25" t="s">
        <v>29</v>
      </c>
      <c r="E78" s="27">
        <v>0.192</v>
      </c>
      <c r="F78" s="27">
        <v>6.9584999999999999</v>
      </c>
    </row>
    <row r="79" spans="1:7" ht="15.75" customHeight="1">
      <c r="A79" s="275" t="s">
        <v>160</v>
      </c>
      <c r="B79" s="276"/>
      <c r="C79" s="276"/>
      <c r="D79" s="276"/>
      <c r="E79" s="276"/>
      <c r="F79" s="277"/>
    </row>
    <row r="80" spans="1:7" s="1" customFormat="1" ht="26.4">
      <c r="A80" s="15" t="s">
        <v>161</v>
      </c>
      <c r="B80" s="16" t="s">
        <v>162</v>
      </c>
      <c r="C80" s="16" t="s">
        <v>163</v>
      </c>
      <c r="D80" s="17" t="s">
        <v>164</v>
      </c>
      <c r="E80" s="273">
        <v>12.32</v>
      </c>
      <c r="F80" s="274"/>
      <c r="G80" s="18"/>
    </row>
    <row r="81" spans="1:7" ht="15.75" customHeight="1">
      <c r="A81" s="19" t="s">
        <v>165</v>
      </c>
      <c r="B81" s="20" t="s">
        <v>19</v>
      </c>
      <c r="C81" s="21" t="s">
        <v>24</v>
      </c>
      <c r="D81" s="20" t="s">
        <v>25</v>
      </c>
      <c r="E81" s="22">
        <v>1.28</v>
      </c>
      <c r="F81" s="22">
        <v>15.769600000000001</v>
      </c>
    </row>
    <row r="82" spans="1:7" s="1" customFormat="1" ht="24">
      <c r="A82" s="24" t="s">
        <v>166</v>
      </c>
      <c r="B82" s="25" t="s">
        <v>167</v>
      </c>
      <c r="C82" s="26" t="s">
        <v>168</v>
      </c>
      <c r="D82" s="25" t="s">
        <v>29</v>
      </c>
      <c r="E82" s="27">
        <v>0.11</v>
      </c>
      <c r="F82" s="27">
        <v>1.3552</v>
      </c>
      <c r="G82" s="18"/>
    </row>
    <row r="83" spans="1:7" s="23" customFormat="1" outlineLevel="1">
      <c r="A83" s="29" t="s">
        <v>169</v>
      </c>
      <c r="B83" s="30" t="s">
        <v>31</v>
      </c>
      <c r="C83" s="31" t="s">
        <v>32</v>
      </c>
      <c r="D83" s="30" t="s">
        <v>29</v>
      </c>
      <c r="E83" s="32">
        <v>0.15</v>
      </c>
      <c r="F83" s="32">
        <v>1.8480000000000001</v>
      </c>
    </row>
    <row r="84" spans="1:7" s="28" customFormat="1" outlineLevel="1">
      <c r="A84" s="34" t="s">
        <v>170</v>
      </c>
      <c r="B84" s="35" t="s">
        <v>171</v>
      </c>
      <c r="C84" s="36" t="s">
        <v>172</v>
      </c>
      <c r="D84" s="35" t="s">
        <v>57</v>
      </c>
      <c r="E84" s="37">
        <v>1.8000000000000001E-4</v>
      </c>
      <c r="F84" s="37">
        <v>2.2179999999999999E-3</v>
      </c>
    </row>
    <row r="85" spans="1:7" s="1" customFormat="1" ht="24">
      <c r="A85" s="38" t="s">
        <v>173</v>
      </c>
      <c r="B85" s="39" t="s">
        <v>174</v>
      </c>
      <c r="C85" s="40" t="s">
        <v>175</v>
      </c>
      <c r="D85" s="39" t="s">
        <v>91</v>
      </c>
      <c r="E85" s="41">
        <v>3.5999999999999997E-2</v>
      </c>
      <c r="F85" s="41">
        <v>0.44352000000000003</v>
      </c>
      <c r="G85" s="18"/>
    </row>
    <row r="86" spans="1:7" s="23" customFormat="1" ht="24" outlineLevel="1">
      <c r="A86" s="38" t="s">
        <v>176</v>
      </c>
      <c r="B86" s="39" t="s">
        <v>177</v>
      </c>
      <c r="C86" s="40" t="s">
        <v>178</v>
      </c>
      <c r="D86" s="39" t="s">
        <v>91</v>
      </c>
      <c r="E86" s="41">
        <v>3.4000000000000002E-2</v>
      </c>
      <c r="F86" s="41">
        <v>0.41887999999999997</v>
      </c>
    </row>
    <row r="87" spans="1:7" s="1" customFormat="1">
      <c r="A87" s="38" t="s">
        <v>179</v>
      </c>
      <c r="B87" s="39" t="s">
        <v>180</v>
      </c>
      <c r="C87" s="40" t="s">
        <v>181</v>
      </c>
      <c r="D87" s="39" t="s">
        <v>91</v>
      </c>
      <c r="E87" s="41">
        <v>1.6000000000000001E-3</v>
      </c>
      <c r="F87" s="41">
        <v>1.9712E-2</v>
      </c>
      <c r="G87" s="18"/>
    </row>
    <row r="88" spans="1:7" s="28" customFormat="1" ht="26.4" outlineLevel="1">
      <c r="A88" s="15" t="s">
        <v>182</v>
      </c>
      <c r="B88" s="16" t="s">
        <v>183</v>
      </c>
      <c r="C88" s="16" t="s">
        <v>184</v>
      </c>
      <c r="D88" s="17" t="s">
        <v>185</v>
      </c>
      <c r="E88" s="263">
        <v>7</v>
      </c>
      <c r="F88" s="264"/>
    </row>
    <row r="89" spans="1:7" s="1" customFormat="1" ht="15.6">
      <c r="A89" s="275" t="s">
        <v>186</v>
      </c>
      <c r="B89" s="276"/>
      <c r="C89" s="276"/>
      <c r="D89" s="276"/>
      <c r="E89" s="276"/>
      <c r="F89" s="277"/>
      <c r="G89" s="18"/>
    </row>
    <row r="90" spans="1:7" s="28" customFormat="1" ht="66" outlineLevel="1">
      <c r="A90" s="15" t="s">
        <v>187</v>
      </c>
      <c r="B90" s="16" t="s">
        <v>188</v>
      </c>
      <c r="C90" s="16" t="s">
        <v>189</v>
      </c>
      <c r="D90" s="17" t="s">
        <v>39</v>
      </c>
      <c r="E90" s="273">
        <v>4.1439999999999998E-2</v>
      </c>
      <c r="F90" s="274"/>
    </row>
    <row r="91" spans="1:7" s="1" customFormat="1">
      <c r="A91" s="19" t="s">
        <v>190</v>
      </c>
      <c r="B91" s="20" t="s">
        <v>19</v>
      </c>
      <c r="C91" s="21" t="s">
        <v>24</v>
      </c>
      <c r="D91" s="20" t="s">
        <v>25</v>
      </c>
      <c r="E91" s="22">
        <v>322</v>
      </c>
      <c r="F91" s="22">
        <v>13.3437</v>
      </c>
      <c r="G91" s="18"/>
    </row>
    <row r="92" spans="1:7" s="1" customFormat="1" ht="26.4">
      <c r="A92" s="15" t="s">
        <v>191</v>
      </c>
      <c r="B92" s="16" t="s">
        <v>192</v>
      </c>
      <c r="C92" s="16" t="s">
        <v>193</v>
      </c>
      <c r="D92" s="17" t="s">
        <v>194</v>
      </c>
      <c r="E92" s="273">
        <v>0.32624599999999998</v>
      </c>
      <c r="F92" s="274"/>
      <c r="G92" s="18"/>
    </row>
    <row r="93" spans="1:7" s="28" customFormat="1" outlineLevel="1">
      <c r="A93" s="19" t="s">
        <v>195</v>
      </c>
      <c r="B93" s="20" t="s">
        <v>19</v>
      </c>
      <c r="C93" s="21" t="s">
        <v>24</v>
      </c>
      <c r="D93" s="20" t="s">
        <v>25</v>
      </c>
      <c r="E93" s="22">
        <v>8</v>
      </c>
      <c r="F93" s="22">
        <v>2.61</v>
      </c>
    </row>
    <row r="94" spans="1:7" s="1" customFormat="1" ht="24">
      <c r="A94" s="24" t="s">
        <v>196</v>
      </c>
      <c r="B94" s="25" t="s">
        <v>197</v>
      </c>
      <c r="C94" s="26" t="s">
        <v>198</v>
      </c>
      <c r="D94" s="25" t="s">
        <v>29</v>
      </c>
      <c r="E94" s="27">
        <v>17.7</v>
      </c>
      <c r="F94" s="27">
        <v>5.7746000000000004</v>
      </c>
      <c r="G94" s="18"/>
    </row>
    <row r="95" spans="1:7" s="28" customFormat="1" ht="39.6" outlineLevel="1">
      <c r="A95" s="15" t="s">
        <v>199</v>
      </c>
      <c r="B95" s="16" t="s">
        <v>200</v>
      </c>
      <c r="C95" s="16" t="s">
        <v>201</v>
      </c>
      <c r="D95" s="17" t="s">
        <v>39</v>
      </c>
      <c r="E95" s="273">
        <v>0.1009</v>
      </c>
      <c r="F95" s="274"/>
    </row>
    <row r="96" spans="1:7" s="1" customFormat="1">
      <c r="A96" s="19" t="s">
        <v>202</v>
      </c>
      <c r="B96" s="20" t="s">
        <v>19</v>
      </c>
      <c r="C96" s="21" t="s">
        <v>24</v>
      </c>
      <c r="D96" s="20" t="s">
        <v>25</v>
      </c>
      <c r="E96" s="22">
        <v>184.8</v>
      </c>
      <c r="F96" s="22">
        <v>18.6463</v>
      </c>
      <c r="G96" s="18"/>
    </row>
    <row r="97" spans="1:7" s="23" customFormat="1" ht="26.4" outlineLevel="1">
      <c r="A97" s="15" t="s">
        <v>203</v>
      </c>
      <c r="B97" s="16" t="s">
        <v>204</v>
      </c>
      <c r="C97" s="16" t="s">
        <v>205</v>
      </c>
      <c r="D97" s="17" t="s">
        <v>57</v>
      </c>
      <c r="E97" s="273">
        <v>23.4861</v>
      </c>
      <c r="F97" s="274"/>
    </row>
    <row r="98" spans="1:7" s="1" customFormat="1" ht="24">
      <c r="A98" s="24" t="s">
        <v>206</v>
      </c>
      <c r="B98" s="25" t="s">
        <v>59</v>
      </c>
      <c r="C98" s="26" t="s">
        <v>60</v>
      </c>
      <c r="D98" s="25" t="s">
        <v>29</v>
      </c>
      <c r="E98" s="27">
        <v>2.9000000000000001E-2</v>
      </c>
      <c r="F98" s="27">
        <v>0.68109699999999995</v>
      </c>
      <c r="G98" s="18"/>
    </row>
    <row r="99" spans="1:7" s="23" customFormat="1" ht="52.8" outlineLevel="1">
      <c r="A99" s="15" t="s">
        <v>207</v>
      </c>
      <c r="B99" s="16" t="s">
        <v>1140</v>
      </c>
      <c r="C99" s="16" t="s">
        <v>1141</v>
      </c>
      <c r="D99" s="17" t="s">
        <v>57</v>
      </c>
      <c r="E99" s="273">
        <v>561.79200000000003</v>
      </c>
      <c r="F99" s="274"/>
    </row>
    <row r="100" spans="1:7" s="28" customFormat="1" outlineLevel="1">
      <c r="A100" s="24" t="s">
        <v>209</v>
      </c>
      <c r="B100" s="25" t="s">
        <v>65</v>
      </c>
      <c r="C100" s="26" t="s">
        <v>66</v>
      </c>
      <c r="D100" s="25" t="s">
        <v>29</v>
      </c>
      <c r="E100" s="27">
        <v>6.9536000000000001E-2</v>
      </c>
      <c r="F100" s="27">
        <v>39.064799999999998</v>
      </c>
    </row>
    <row r="101" spans="1:7" s="28" customFormat="1" outlineLevel="1">
      <c r="A101" s="15" t="s">
        <v>210</v>
      </c>
      <c r="B101" s="16" t="s">
        <v>211</v>
      </c>
      <c r="C101" s="16" t="s">
        <v>212</v>
      </c>
      <c r="D101" s="17" t="s">
        <v>91</v>
      </c>
      <c r="E101" s="263">
        <v>374.52800000000002</v>
      </c>
      <c r="F101" s="264"/>
    </row>
    <row r="102" spans="1:7" s="1" customFormat="1" ht="52.8">
      <c r="A102" s="15" t="s">
        <v>213</v>
      </c>
      <c r="B102" s="16" t="s">
        <v>1140</v>
      </c>
      <c r="C102" s="16" t="s">
        <v>1142</v>
      </c>
      <c r="D102" s="17" t="s">
        <v>57</v>
      </c>
      <c r="E102" s="273">
        <v>599.24480000000005</v>
      </c>
      <c r="F102" s="274"/>
      <c r="G102" s="18"/>
    </row>
    <row r="103" spans="1:7" s="23" customFormat="1" outlineLevel="1">
      <c r="A103" s="24" t="s">
        <v>215</v>
      </c>
      <c r="B103" s="25" t="s">
        <v>65</v>
      </c>
      <c r="C103" s="26" t="s">
        <v>66</v>
      </c>
      <c r="D103" s="25" t="s">
        <v>29</v>
      </c>
      <c r="E103" s="27">
        <v>6.9536000000000001E-2</v>
      </c>
      <c r="F103" s="27">
        <v>41.6691</v>
      </c>
    </row>
    <row r="104" spans="1:7" s="28" customFormat="1" ht="26.4" outlineLevel="1">
      <c r="A104" s="15" t="s">
        <v>216</v>
      </c>
      <c r="B104" s="16" t="s">
        <v>217</v>
      </c>
      <c r="C104" s="16" t="s">
        <v>218</v>
      </c>
      <c r="D104" s="17" t="s">
        <v>194</v>
      </c>
      <c r="E104" s="273">
        <v>0.33707500000000001</v>
      </c>
      <c r="F104" s="274"/>
    </row>
    <row r="105" spans="1:7" s="1" customFormat="1">
      <c r="A105" s="24" t="s">
        <v>219</v>
      </c>
      <c r="B105" s="25" t="s">
        <v>77</v>
      </c>
      <c r="C105" s="26" t="s">
        <v>78</v>
      </c>
      <c r="D105" s="25" t="s">
        <v>29</v>
      </c>
      <c r="E105" s="27">
        <v>4.76</v>
      </c>
      <c r="F105" s="27">
        <v>1.6045</v>
      </c>
      <c r="G105" s="18"/>
    </row>
    <row r="106" spans="1:7" s="28" customFormat="1" outlineLevel="1">
      <c r="A106" s="15" t="s">
        <v>220</v>
      </c>
      <c r="B106" s="16" t="s">
        <v>221</v>
      </c>
      <c r="C106" s="16" t="s">
        <v>222</v>
      </c>
      <c r="D106" s="17" t="s">
        <v>39</v>
      </c>
      <c r="E106" s="273">
        <v>0.37452800000000003</v>
      </c>
      <c r="F106" s="274"/>
    </row>
    <row r="107" spans="1:7" s="1" customFormat="1">
      <c r="A107" s="19" t="s">
        <v>223</v>
      </c>
      <c r="B107" s="20" t="s">
        <v>19</v>
      </c>
      <c r="C107" s="21" t="s">
        <v>24</v>
      </c>
      <c r="D107" s="20" t="s">
        <v>25</v>
      </c>
      <c r="E107" s="22">
        <v>121</v>
      </c>
      <c r="F107" s="22">
        <v>45.317900000000002</v>
      </c>
      <c r="G107" s="18"/>
    </row>
    <row r="108" spans="1:7" s="23" customFormat="1" ht="26.4" outlineLevel="1">
      <c r="A108" s="15" t="s">
        <v>224</v>
      </c>
      <c r="B108" s="16" t="s">
        <v>225</v>
      </c>
      <c r="C108" s="16" t="s">
        <v>226</v>
      </c>
      <c r="D108" s="17" t="s">
        <v>39</v>
      </c>
      <c r="E108" s="273">
        <v>3.3708</v>
      </c>
      <c r="F108" s="274"/>
    </row>
    <row r="109" spans="1:7" ht="15.75" customHeight="1">
      <c r="A109" s="19" t="s">
        <v>227</v>
      </c>
      <c r="B109" s="20" t="s">
        <v>19</v>
      </c>
      <c r="C109" s="21" t="s">
        <v>24</v>
      </c>
      <c r="D109" s="20" t="s">
        <v>25</v>
      </c>
      <c r="E109" s="22">
        <v>14.96</v>
      </c>
      <c r="F109" s="22">
        <v>50.426400000000001</v>
      </c>
    </row>
    <row r="110" spans="1:7" s="1" customFormat="1" ht="24">
      <c r="A110" s="24" t="s">
        <v>228</v>
      </c>
      <c r="B110" s="25" t="s">
        <v>49</v>
      </c>
      <c r="C110" s="26" t="s">
        <v>50</v>
      </c>
      <c r="D110" s="25" t="s">
        <v>29</v>
      </c>
      <c r="E110" s="27">
        <v>3.63</v>
      </c>
      <c r="F110" s="27">
        <v>12.235799999999999</v>
      </c>
      <c r="G110" s="18"/>
    </row>
    <row r="111" spans="1:7" s="23" customFormat="1" outlineLevel="1">
      <c r="A111" s="29" t="s">
        <v>229</v>
      </c>
      <c r="B111" s="30" t="s">
        <v>230</v>
      </c>
      <c r="C111" s="31" t="s">
        <v>231</v>
      </c>
      <c r="D111" s="30" t="s">
        <v>29</v>
      </c>
      <c r="E111" s="32">
        <v>14.5</v>
      </c>
      <c r="F111" s="32">
        <v>48.875900000000001</v>
      </c>
    </row>
    <row r="112" spans="1:7" s="28" customFormat="1" outlineLevel="1">
      <c r="A112" s="15" t="s">
        <v>232</v>
      </c>
      <c r="B112" s="16" t="s">
        <v>233</v>
      </c>
      <c r="C112" s="16" t="s">
        <v>234</v>
      </c>
      <c r="D112" s="17" t="s">
        <v>194</v>
      </c>
      <c r="E112" s="273">
        <v>0.37452800000000003</v>
      </c>
      <c r="F112" s="274"/>
    </row>
    <row r="113" spans="1:7" s="1" customFormat="1">
      <c r="A113" s="19" t="s">
        <v>235</v>
      </c>
      <c r="B113" s="20" t="s">
        <v>19</v>
      </c>
      <c r="C113" s="21" t="s">
        <v>24</v>
      </c>
      <c r="D113" s="20" t="s">
        <v>25</v>
      </c>
      <c r="E113" s="22">
        <v>13.91</v>
      </c>
      <c r="F113" s="22">
        <v>5.2096999999999998</v>
      </c>
      <c r="G113" s="18"/>
    </row>
    <row r="114" spans="1:7" s="23" customFormat="1" outlineLevel="1">
      <c r="A114" s="24" t="s">
        <v>236</v>
      </c>
      <c r="B114" s="25" t="s">
        <v>86</v>
      </c>
      <c r="C114" s="26" t="s">
        <v>87</v>
      </c>
      <c r="D114" s="25" t="s">
        <v>29</v>
      </c>
      <c r="E114" s="27">
        <v>13.91</v>
      </c>
      <c r="F114" s="27">
        <v>5.2096999999999998</v>
      </c>
    </row>
    <row r="115" spans="1:7" s="1" customFormat="1">
      <c r="A115" s="15" t="s">
        <v>237</v>
      </c>
      <c r="B115" s="16" t="s">
        <v>238</v>
      </c>
      <c r="C115" s="16" t="s">
        <v>239</v>
      </c>
      <c r="D115" s="17" t="s">
        <v>70</v>
      </c>
      <c r="E115" s="273">
        <v>0.21560000000000001</v>
      </c>
      <c r="F115" s="274"/>
      <c r="G115" s="18"/>
    </row>
    <row r="116" spans="1:7" s="23" customFormat="1" outlineLevel="1">
      <c r="A116" s="24" t="s">
        <v>240</v>
      </c>
      <c r="B116" s="25" t="s">
        <v>77</v>
      </c>
      <c r="C116" s="26" t="s">
        <v>78</v>
      </c>
      <c r="D116" s="25" t="s">
        <v>29</v>
      </c>
      <c r="E116" s="27">
        <v>0.25</v>
      </c>
      <c r="F116" s="27">
        <v>5.3900000000000003E-2</v>
      </c>
    </row>
    <row r="117" spans="1:7" s="28" customFormat="1" outlineLevel="1">
      <c r="A117" s="15" t="s">
        <v>241</v>
      </c>
      <c r="B117" s="16" t="s">
        <v>242</v>
      </c>
      <c r="C117" s="16" t="s">
        <v>243</v>
      </c>
      <c r="D117" s="17" t="s">
        <v>70</v>
      </c>
      <c r="E117" s="273">
        <v>6.4680000000000001E-2</v>
      </c>
      <c r="F117" s="274"/>
    </row>
    <row r="118" spans="1:7" s="1" customFormat="1">
      <c r="A118" s="19" t="s">
        <v>244</v>
      </c>
      <c r="B118" s="20" t="s">
        <v>19</v>
      </c>
      <c r="C118" s="21" t="s">
        <v>24</v>
      </c>
      <c r="D118" s="20" t="s">
        <v>25</v>
      </c>
      <c r="E118" s="22">
        <v>163</v>
      </c>
      <c r="F118" s="22">
        <v>10.5428</v>
      </c>
      <c r="G118" s="18"/>
    </row>
    <row r="119" spans="1:7" s="28" customFormat="1" ht="15.6" outlineLevel="1">
      <c r="A119" s="275" t="s">
        <v>245</v>
      </c>
      <c r="B119" s="276"/>
      <c r="C119" s="276"/>
      <c r="D119" s="276"/>
      <c r="E119" s="276"/>
      <c r="F119" s="277"/>
    </row>
    <row r="120" spans="1:7" s="1" customFormat="1" ht="26.4">
      <c r="A120" s="15" t="s">
        <v>246</v>
      </c>
      <c r="B120" s="16" t="s">
        <v>247</v>
      </c>
      <c r="C120" s="16" t="s">
        <v>248</v>
      </c>
      <c r="D120" s="17" t="s">
        <v>91</v>
      </c>
      <c r="E120" s="273">
        <v>10.84</v>
      </c>
      <c r="F120" s="274"/>
      <c r="G120" s="18"/>
    </row>
    <row r="121" spans="1:7" s="23" customFormat="1" outlineLevel="1">
      <c r="A121" s="19" t="s">
        <v>249</v>
      </c>
      <c r="B121" s="20" t="s">
        <v>19</v>
      </c>
      <c r="C121" s="21" t="s">
        <v>24</v>
      </c>
      <c r="D121" s="20" t="s">
        <v>25</v>
      </c>
      <c r="E121" s="22">
        <v>2.331</v>
      </c>
      <c r="F121" s="22">
        <v>25.268000000000001</v>
      </c>
    </row>
    <row r="122" spans="1:7" s="28" customFormat="1" outlineLevel="1">
      <c r="A122" s="24" t="s">
        <v>250</v>
      </c>
      <c r="B122" s="25" t="s">
        <v>251</v>
      </c>
      <c r="C122" s="26" t="s">
        <v>252</v>
      </c>
      <c r="D122" s="25" t="s">
        <v>29</v>
      </c>
      <c r="E122" s="27">
        <v>0.42111999999999999</v>
      </c>
      <c r="F122" s="27">
        <v>4.5648999999999997</v>
      </c>
    </row>
    <row r="123" spans="1:7" s="28" customFormat="1" ht="26.4" outlineLevel="1">
      <c r="A123" s="15" t="s">
        <v>253</v>
      </c>
      <c r="B123" s="16" t="s">
        <v>254</v>
      </c>
      <c r="C123" s="16" t="s">
        <v>255</v>
      </c>
      <c r="D123" s="17" t="s">
        <v>91</v>
      </c>
      <c r="E123" s="273">
        <v>8.9600000000000009</v>
      </c>
      <c r="F123" s="274"/>
    </row>
    <row r="124" spans="1:7" s="28" customFormat="1" outlineLevel="1">
      <c r="A124" s="19" t="s">
        <v>256</v>
      </c>
      <c r="B124" s="20" t="s">
        <v>19</v>
      </c>
      <c r="C124" s="21" t="s">
        <v>24</v>
      </c>
      <c r="D124" s="20" t="s">
        <v>25</v>
      </c>
      <c r="E124" s="22">
        <v>4.32</v>
      </c>
      <c r="F124" s="22">
        <v>38.7072</v>
      </c>
    </row>
    <row r="125" spans="1:7" s="33" customFormat="1" ht="26.4" outlineLevel="1">
      <c r="A125" s="15" t="s">
        <v>257</v>
      </c>
      <c r="B125" s="16" t="s">
        <v>258</v>
      </c>
      <c r="C125" s="16" t="s">
        <v>259</v>
      </c>
      <c r="D125" s="17" t="s">
        <v>57</v>
      </c>
      <c r="E125" s="273">
        <v>14.784000000000001</v>
      </c>
      <c r="F125" s="274"/>
    </row>
    <row r="126" spans="1:7" s="33" customFormat="1" outlineLevel="1">
      <c r="A126" s="19" t="s">
        <v>260</v>
      </c>
      <c r="B126" s="20" t="s">
        <v>19</v>
      </c>
      <c r="C126" s="21" t="s">
        <v>24</v>
      </c>
      <c r="D126" s="20" t="s">
        <v>25</v>
      </c>
      <c r="E126" s="22">
        <v>0.57769999999999999</v>
      </c>
      <c r="F126" s="22">
        <v>8.5406999999999993</v>
      </c>
    </row>
    <row r="127" spans="1:7" s="33" customFormat="1" outlineLevel="1">
      <c r="A127" s="24" t="s">
        <v>261</v>
      </c>
      <c r="B127" s="25" t="s">
        <v>65</v>
      </c>
      <c r="C127" s="26" t="s">
        <v>66</v>
      </c>
      <c r="D127" s="25" t="s">
        <v>29</v>
      </c>
      <c r="E127" s="27">
        <v>0.28999999999999998</v>
      </c>
      <c r="F127" s="27">
        <v>4.2873999999999999</v>
      </c>
    </row>
    <row r="128" spans="1:7" s="33" customFormat="1" ht="26.4" outlineLevel="1">
      <c r="A128" s="15" t="s">
        <v>262</v>
      </c>
      <c r="B128" s="16" t="s">
        <v>872</v>
      </c>
      <c r="C128" s="16" t="s">
        <v>63</v>
      </c>
      <c r="D128" s="17" t="s">
        <v>57</v>
      </c>
      <c r="E128" s="273">
        <v>23.904</v>
      </c>
      <c r="F128" s="274"/>
    </row>
    <row r="129" spans="1:7" s="1" customFormat="1">
      <c r="A129" s="24" t="s">
        <v>263</v>
      </c>
      <c r="B129" s="25" t="s">
        <v>65</v>
      </c>
      <c r="C129" s="26" t="s">
        <v>66</v>
      </c>
      <c r="D129" s="25" t="s">
        <v>29</v>
      </c>
      <c r="E129" s="27">
        <v>0.14779999999999999</v>
      </c>
      <c r="F129" s="27">
        <v>3.5329999999999999</v>
      </c>
      <c r="G129" s="18"/>
    </row>
    <row r="130" spans="1:7" s="1" customFormat="1" ht="26.4">
      <c r="A130" s="15" t="s">
        <v>264</v>
      </c>
      <c r="B130" s="16" t="s">
        <v>265</v>
      </c>
      <c r="C130" s="16" t="s">
        <v>266</v>
      </c>
      <c r="D130" s="17" t="s">
        <v>39</v>
      </c>
      <c r="E130" s="273">
        <v>0.1084</v>
      </c>
      <c r="F130" s="274"/>
      <c r="G130" s="18"/>
    </row>
    <row r="131" spans="1:7" s="1" customFormat="1">
      <c r="A131" s="19" t="s">
        <v>267</v>
      </c>
      <c r="B131" s="20" t="s">
        <v>19</v>
      </c>
      <c r="C131" s="21" t="s">
        <v>24</v>
      </c>
      <c r="D131" s="20" t="s">
        <v>25</v>
      </c>
      <c r="E131" s="22">
        <v>333</v>
      </c>
      <c r="F131" s="22">
        <v>36.097200000000001</v>
      </c>
      <c r="G131" s="18"/>
    </row>
    <row r="132" spans="1:7" s="23" customFormat="1" outlineLevel="1">
      <c r="A132" s="24" t="s">
        <v>268</v>
      </c>
      <c r="B132" s="25" t="s">
        <v>251</v>
      </c>
      <c r="C132" s="26" t="s">
        <v>252</v>
      </c>
      <c r="D132" s="25" t="s">
        <v>29</v>
      </c>
      <c r="E132" s="27">
        <v>55.8</v>
      </c>
      <c r="F132" s="27">
        <v>6.0487000000000002</v>
      </c>
    </row>
    <row r="133" spans="1:7" s="28" customFormat="1" outlineLevel="1">
      <c r="A133" s="29" t="s">
        <v>269</v>
      </c>
      <c r="B133" s="30" t="s">
        <v>270</v>
      </c>
      <c r="C133" s="31" t="s">
        <v>271</v>
      </c>
      <c r="D133" s="30" t="s">
        <v>29</v>
      </c>
      <c r="E133" s="32">
        <v>52.64</v>
      </c>
      <c r="F133" s="32">
        <v>5.7061999999999999</v>
      </c>
    </row>
    <row r="134" spans="1:7" s="28" customFormat="1" outlineLevel="1">
      <c r="A134" s="29" t="s">
        <v>272</v>
      </c>
      <c r="B134" s="30" t="s">
        <v>31</v>
      </c>
      <c r="C134" s="31" t="s">
        <v>32</v>
      </c>
      <c r="D134" s="30" t="s">
        <v>29</v>
      </c>
      <c r="E134" s="32">
        <v>4.74</v>
      </c>
      <c r="F134" s="32">
        <v>0.51381600000000005</v>
      </c>
    </row>
    <row r="135" spans="1:7" s="33" customFormat="1" outlineLevel="1">
      <c r="A135" s="34" t="s">
        <v>273</v>
      </c>
      <c r="B135" s="35" t="s">
        <v>274</v>
      </c>
      <c r="C135" s="36" t="s">
        <v>275</v>
      </c>
      <c r="D135" s="35" t="s">
        <v>57</v>
      </c>
      <c r="E135" s="37">
        <v>3.4</v>
      </c>
      <c r="F135" s="37">
        <v>0.36856</v>
      </c>
    </row>
    <row r="136" spans="1:7" s="33" customFormat="1" outlineLevel="1">
      <c r="A136" s="38" t="s">
        <v>276</v>
      </c>
      <c r="B136" s="39" t="s">
        <v>171</v>
      </c>
      <c r="C136" s="40" t="s">
        <v>172</v>
      </c>
      <c r="D136" s="39" t="s">
        <v>57</v>
      </c>
      <c r="E136" s="41">
        <v>0.05</v>
      </c>
      <c r="F136" s="41">
        <v>5.4200000000000003E-3</v>
      </c>
    </row>
    <row r="137" spans="1:7" s="33" customFormat="1" outlineLevel="1">
      <c r="A137" s="38" t="s">
        <v>277</v>
      </c>
      <c r="B137" s="39" t="s">
        <v>278</v>
      </c>
      <c r="C137" s="40" t="s">
        <v>279</v>
      </c>
      <c r="D137" s="39" t="s">
        <v>57</v>
      </c>
      <c r="E137" s="41">
        <v>0.17</v>
      </c>
      <c r="F137" s="41">
        <v>1.8428E-2</v>
      </c>
    </row>
    <row r="138" spans="1:7" s="33" customFormat="1" ht="24" outlineLevel="1">
      <c r="A138" s="38" t="s">
        <v>280</v>
      </c>
      <c r="B138" s="39" t="s">
        <v>281</v>
      </c>
      <c r="C138" s="40" t="s">
        <v>282</v>
      </c>
      <c r="D138" s="39" t="s">
        <v>91</v>
      </c>
      <c r="E138" s="41">
        <v>0.26</v>
      </c>
      <c r="F138" s="41">
        <v>2.8184000000000001E-2</v>
      </c>
    </row>
    <row r="139" spans="1:7" s="33" customFormat="1" outlineLevel="1">
      <c r="A139" s="15" t="s">
        <v>283</v>
      </c>
      <c r="B139" s="16" t="s">
        <v>284</v>
      </c>
      <c r="C139" s="16" t="s">
        <v>285</v>
      </c>
      <c r="D139" s="17" t="s">
        <v>286</v>
      </c>
      <c r="E139" s="263">
        <v>7</v>
      </c>
      <c r="F139" s="264"/>
    </row>
    <row r="140" spans="1:7" s="1" customFormat="1">
      <c r="A140" s="15" t="s">
        <v>287</v>
      </c>
      <c r="B140" s="16" t="s">
        <v>288</v>
      </c>
      <c r="C140" s="16" t="s">
        <v>289</v>
      </c>
      <c r="D140" s="17" t="s">
        <v>286</v>
      </c>
      <c r="E140" s="263">
        <v>1</v>
      </c>
      <c r="F140" s="264"/>
      <c r="G140" s="18"/>
    </row>
    <row r="141" spans="1:7" s="23" customFormat="1" outlineLevel="1">
      <c r="A141" s="15" t="s">
        <v>290</v>
      </c>
      <c r="B141" s="16" t="s">
        <v>291</v>
      </c>
      <c r="C141" s="16" t="s">
        <v>292</v>
      </c>
      <c r="D141" s="17" t="s">
        <v>91</v>
      </c>
      <c r="E141" s="273">
        <v>0.5</v>
      </c>
      <c r="F141" s="274"/>
    </row>
    <row r="142" spans="1:7" s="28" customFormat="1" outlineLevel="1">
      <c r="A142" s="19" t="s">
        <v>293</v>
      </c>
      <c r="B142" s="20" t="s">
        <v>19</v>
      </c>
      <c r="C142" s="21" t="s">
        <v>24</v>
      </c>
      <c r="D142" s="20" t="s">
        <v>25</v>
      </c>
      <c r="E142" s="22">
        <v>10.7</v>
      </c>
      <c r="F142" s="22">
        <v>5.35</v>
      </c>
    </row>
    <row r="143" spans="1:7" s="28" customFormat="1" outlineLevel="1">
      <c r="A143" s="24" t="s">
        <v>294</v>
      </c>
      <c r="B143" s="25" t="s">
        <v>251</v>
      </c>
      <c r="C143" s="26" t="s">
        <v>252</v>
      </c>
      <c r="D143" s="25" t="s">
        <v>29</v>
      </c>
      <c r="E143" s="27">
        <v>0.47</v>
      </c>
      <c r="F143" s="27">
        <v>0.23499999999999999</v>
      </c>
    </row>
    <row r="144" spans="1:7" s="33" customFormat="1" outlineLevel="1">
      <c r="A144" s="29" t="s">
        <v>295</v>
      </c>
      <c r="B144" s="30" t="s">
        <v>296</v>
      </c>
      <c r="C144" s="31" t="s">
        <v>32</v>
      </c>
      <c r="D144" s="30" t="s">
        <v>29</v>
      </c>
      <c r="E144" s="32">
        <v>0.1</v>
      </c>
      <c r="F144" s="32">
        <v>0.05</v>
      </c>
    </row>
    <row r="145" spans="1:7" s="1" customFormat="1">
      <c r="A145" s="34" t="s">
        <v>297</v>
      </c>
      <c r="B145" s="35" t="s">
        <v>298</v>
      </c>
      <c r="C145" s="36" t="s">
        <v>299</v>
      </c>
      <c r="D145" s="35" t="s">
        <v>91</v>
      </c>
      <c r="E145" s="37">
        <v>1.0149999999999999</v>
      </c>
      <c r="F145" s="37">
        <v>0.50749999999999995</v>
      </c>
      <c r="G145" s="18"/>
    </row>
    <row r="146" spans="1:7" s="1" customFormat="1">
      <c r="A146" s="38" t="s">
        <v>300</v>
      </c>
      <c r="B146" s="39" t="s">
        <v>171</v>
      </c>
      <c r="C146" s="40" t="s">
        <v>172</v>
      </c>
      <c r="D146" s="39" t="s">
        <v>57</v>
      </c>
      <c r="E146" s="41">
        <v>4.0000000000000001E-3</v>
      </c>
      <c r="F146" s="41">
        <v>2E-3</v>
      </c>
      <c r="G146" s="18"/>
    </row>
    <row r="147" spans="1:7" s="1" customFormat="1">
      <c r="A147" s="38" t="s">
        <v>301</v>
      </c>
      <c r="B147" s="39" t="s">
        <v>302</v>
      </c>
      <c r="C147" s="40" t="s">
        <v>303</v>
      </c>
      <c r="D147" s="39" t="s">
        <v>57</v>
      </c>
      <c r="E147" s="41">
        <v>8.9999999999999993E-3</v>
      </c>
      <c r="F147" s="41">
        <v>4.4999999999999997E-3</v>
      </c>
      <c r="G147" s="18"/>
    </row>
    <row r="148" spans="1:7" s="28" customFormat="1" ht="24" outlineLevel="1">
      <c r="A148" s="38" t="s">
        <v>304</v>
      </c>
      <c r="B148" s="39" t="s">
        <v>305</v>
      </c>
      <c r="C148" s="40" t="s">
        <v>306</v>
      </c>
      <c r="D148" s="39" t="s">
        <v>91</v>
      </c>
      <c r="E148" s="41">
        <v>0.02</v>
      </c>
      <c r="F148" s="41">
        <v>0.01</v>
      </c>
    </row>
    <row r="149" spans="1:7" ht="15.75" customHeight="1">
      <c r="A149" s="38" t="s">
        <v>307</v>
      </c>
      <c r="B149" s="39" t="s">
        <v>308</v>
      </c>
      <c r="C149" s="40" t="s">
        <v>309</v>
      </c>
      <c r="D149" s="39" t="s">
        <v>310</v>
      </c>
      <c r="E149" s="41">
        <v>0.72</v>
      </c>
      <c r="F149" s="41">
        <v>0.36</v>
      </c>
    </row>
    <row r="150" spans="1:7" s="1" customFormat="1" ht="26.4">
      <c r="A150" s="15" t="s">
        <v>311</v>
      </c>
      <c r="B150" s="16" t="s">
        <v>312</v>
      </c>
      <c r="C150" s="16" t="s">
        <v>313</v>
      </c>
      <c r="D150" s="17" t="s">
        <v>286</v>
      </c>
      <c r="E150" s="273">
        <v>29</v>
      </c>
      <c r="F150" s="274"/>
      <c r="G150" s="18"/>
    </row>
    <row r="151" spans="1:7" s="23" customFormat="1" outlineLevel="1">
      <c r="A151" s="19" t="s">
        <v>314</v>
      </c>
      <c r="B151" s="20" t="s">
        <v>19</v>
      </c>
      <c r="C151" s="21" t="s">
        <v>24</v>
      </c>
      <c r="D151" s="20" t="s">
        <v>25</v>
      </c>
      <c r="E151" s="22">
        <v>0.6</v>
      </c>
      <c r="F151" s="22">
        <v>17.399999999999999</v>
      </c>
    </row>
    <row r="152" spans="1:7" s="28" customFormat="1" outlineLevel="1">
      <c r="A152" s="24" t="s">
        <v>315</v>
      </c>
      <c r="B152" s="25" t="s">
        <v>251</v>
      </c>
      <c r="C152" s="26" t="s">
        <v>252</v>
      </c>
      <c r="D152" s="25" t="s">
        <v>29</v>
      </c>
      <c r="E152" s="27">
        <v>0.04</v>
      </c>
      <c r="F152" s="27">
        <v>1.1599999999999999</v>
      </c>
    </row>
    <row r="153" spans="1:7" s="28" customFormat="1" outlineLevel="1">
      <c r="A153" s="29" t="s">
        <v>316</v>
      </c>
      <c r="B153" s="30" t="s">
        <v>296</v>
      </c>
      <c r="C153" s="31" t="s">
        <v>32</v>
      </c>
      <c r="D153" s="30" t="s">
        <v>29</v>
      </c>
      <c r="E153" s="32">
        <v>0.04</v>
      </c>
      <c r="F153" s="32">
        <v>1.1599999999999999</v>
      </c>
    </row>
    <row r="154" spans="1:7" s="28" customFormat="1" outlineLevel="1">
      <c r="A154" s="34" t="s">
        <v>317</v>
      </c>
      <c r="B154" s="35" t="s">
        <v>318</v>
      </c>
      <c r="C154" s="36" t="s">
        <v>319</v>
      </c>
      <c r="D154" s="35" t="s">
        <v>91</v>
      </c>
      <c r="E154" s="37">
        <v>0.01</v>
      </c>
      <c r="F154" s="37">
        <v>0.28999999999999998</v>
      </c>
    </row>
    <row r="155" spans="1:7" s="33" customFormat="1" outlineLevel="1">
      <c r="A155" s="15" t="s">
        <v>320</v>
      </c>
      <c r="B155" s="16" t="s">
        <v>321</v>
      </c>
      <c r="C155" s="16" t="s">
        <v>322</v>
      </c>
      <c r="D155" s="17" t="s">
        <v>286</v>
      </c>
      <c r="E155" s="263">
        <v>29</v>
      </c>
      <c r="F155" s="264"/>
    </row>
    <row r="156" spans="1:7" s="33" customFormat="1" outlineLevel="1">
      <c r="A156" s="15" t="s">
        <v>323</v>
      </c>
      <c r="B156" s="16" t="s">
        <v>324</v>
      </c>
      <c r="C156" s="16" t="s">
        <v>325</v>
      </c>
      <c r="D156" s="17" t="s">
        <v>326</v>
      </c>
      <c r="E156" s="263">
        <v>91.91</v>
      </c>
      <c r="F156" s="264"/>
    </row>
    <row r="157" spans="1:7" s="1" customFormat="1" ht="26.4">
      <c r="A157" s="15" t="s">
        <v>327</v>
      </c>
      <c r="B157" s="16" t="s">
        <v>872</v>
      </c>
      <c r="C157" s="16" t="s">
        <v>63</v>
      </c>
      <c r="D157" s="17" t="s">
        <v>57</v>
      </c>
      <c r="E157" s="273">
        <v>0.377</v>
      </c>
      <c r="F157" s="274"/>
      <c r="G157" s="18"/>
    </row>
    <row r="158" spans="1:7" s="23" customFormat="1" outlineLevel="1">
      <c r="A158" s="24" t="s">
        <v>328</v>
      </c>
      <c r="B158" s="25" t="s">
        <v>65</v>
      </c>
      <c r="C158" s="26" t="s">
        <v>66</v>
      </c>
      <c r="D158" s="25" t="s">
        <v>29</v>
      </c>
      <c r="E158" s="27">
        <v>0.14779999999999999</v>
      </c>
      <c r="F158" s="27">
        <v>5.5721E-2</v>
      </c>
    </row>
    <row r="159" spans="1:7" s="28" customFormat="1" ht="15.6" outlineLevel="1">
      <c r="A159" s="275" t="s">
        <v>329</v>
      </c>
      <c r="B159" s="276"/>
      <c r="C159" s="276"/>
      <c r="D159" s="276"/>
      <c r="E159" s="276"/>
      <c r="F159" s="277"/>
    </row>
    <row r="160" spans="1:7" s="28" customFormat="1" ht="26.4" outlineLevel="1">
      <c r="A160" s="15" t="s">
        <v>330</v>
      </c>
      <c r="B160" s="16" t="s">
        <v>331</v>
      </c>
      <c r="C160" s="16" t="s">
        <v>332</v>
      </c>
      <c r="D160" s="17" t="s">
        <v>22</v>
      </c>
      <c r="E160" s="273">
        <v>1.4</v>
      </c>
      <c r="F160" s="274"/>
    </row>
    <row r="161" spans="1:7" s="28" customFormat="1" outlineLevel="1">
      <c r="A161" s="19" t="s">
        <v>333</v>
      </c>
      <c r="B161" s="20" t="s">
        <v>19</v>
      </c>
      <c r="C161" s="21" t="s">
        <v>24</v>
      </c>
      <c r="D161" s="20" t="s">
        <v>25</v>
      </c>
      <c r="E161" s="22">
        <v>37.799999999999997</v>
      </c>
      <c r="F161" s="22">
        <v>52.92</v>
      </c>
    </row>
    <row r="162" spans="1:7" s="33" customFormat="1" outlineLevel="1">
      <c r="A162" s="24" t="s">
        <v>334</v>
      </c>
      <c r="B162" s="25" t="s">
        <v>251</v>
      </c>
      <c r="C162" s="26" t="s">
        <v>252</v>
      </c>
      <c r="D162" s="25" t="s">
        <v>29</v>
      </c>
      <c r="E162" s="27">
        <v>2.2200000000000002</v>
      </c>
      <c r="F162" s="27">
        <v>3.1080000000000001</v>
      </c>
    </row>
    <row r="163" spans="1:7" s="33" customFormat="1" outlineLevel="1">
      <c r="A163" s="29" t="s">
        <v>335</v>
      </c>
      <c r="B163" s="30" t="s">
        <v>296</v>
      </c>
      <c r="C163" s="31" t="s">
        <v>32</v>
      </c>
      <c r="D163" s="30" t="s">
        <v>29</v>
      </c>
      <c r="E163" s="32">
        <v>0.2</v>
      </c>
      <c r="F163" s="32">
        <v>0.28000000000000003</v>
      </c>
    </row>
    <row r="164" spans="1:7" s="1" customFormat="1">
      <c r="A164" s="29" t="s">
        <v>336</v>
      </c>
      <c r="B164" s="30" t="s">
        <v>337</v>
      </c>
      <c r="C164" s="31" t="s">
        <v>338</v>
      </c>
      <c r="D164" s="30" t="s">
        <v>29</v>
      </c>
      <c r="E164" s="32">
        <v>2.0299999999999998</v>
      </c>
      <c r="F164" s="32">
        <v>2.8420000000000001</v>
      </c>
      <c r="G164" s="18"/>
    </row>
    <row r="165" spans="1:7" s="23" customFormat="1" outlineLevel="1">
      <c r="A165" s="34" t="s">
        <v>339</v>
      </c>
      <c r="B165" s="35" t="s">
        <v>340</v>
      </c>
      <c r="C165" s="36" t="s">
        <v>341</v>
      </c>
      <c r="D165" s="35" t="s">
        <v>91</v>
      </c>
      <c r="E165" s="37">
        <v>3.04</v>
      </c>
      <c r="F165" s="37">
        <v>4.2560000000000002</v>
      </c>
    </row>
    <row r="166" spans="1:7" s="28" customFormat="1" outlineLevel="1">
      <c r="A166" s="38" t="s">
        <v>342</v>
      </c>
      <c r="B166" s="39" t="s">
        <v>343</v>
      </c>
      <c r="C166" s="40" t="s">
        <v>344</v>
      </c>
      <c r="D166" s="39" t="s">
        <v>326</v>
      </c>
      <c r="E166" s="41">
        <v>0.75</v>
      </c>
      <c r="F166" s="41">
        <v>1.05</v>
      </c>
    </row>
    <row r="167" spans="1:7" s="28" customFormat="1" ht="26.4" outlineLevel="1">
      <c r="A167" s="15" t="s">
        <v>345</v>
      </c>
      <c r="B167" s="16" t="s">
        <v>906</v>
      </c>
      <c r="C167" s="16" t="s">
        <v>907</v>
      </c>
      <c r="D167" s="17" t="s">
        <v>22</v>
      </c>
      <c r="E167" s="273">
        <v>3.11</v>
      </c>
      <c r="F167" s="274"/>
    </row>
    <row r="168" spans="1:7" s="28" customFormat="1" outlineLevel="1">
      <c r="A168" s="19" t="s">
        <v>348</v>
      </c>
      <c r="B168" s="20" t="s">
        <v>19</v>
      </c>
      <c r="C168" s="21" t="s">
        <v>24</v>
      </c>
      <c r="D168" s="20" t="s">
        <v>25</v>
      </c>
      <c r="E168" s="22">
        <v>37.799999999999997</v>
      </c>
      <c r="F168" s="22">
        <v>117.55800000000001</v>
      </c>
    </row>
    <row r="169" spans="1:7" s="33" customFormat="1" outlineLevel="1">
      <c r="A169" s="24" t="s">
        <v>349</v>
      </c>
      <c r="B169" s="25" t="s">
        <v>251</v>
      </c>
      <c r="C169" s="26" t="s">
        <v>252</v>
      </c>
      <c r="D169" s="25" t="s">
        <v>29</v>
      </c>
      <c r="E169" s="27">
        <v>2.2200000000000002</v>
      </c>
      <c r="F169" s="27">
        <v>6.9042000000000003</v>
      </c>
    </row>
    <row r="170" spans="1:7" s="33" customFormat="1" outlineLevel="1">
      <c r="A170" s="29" t="s">
        <v>350</v>
      </c>
      <c r="B170" s="30" t="s">
        <v>296</v>
      </c>
      <c r="C170" s="31" t="s">
        <v>32</v>
      </c>
      <c r="D170" s="30" t="s">
        <v>29</v>
      </c>
      <c r="E170" s="32">
        <v>0.2</v>
      </c>
      <c r="F170" s="32">
        <v>0.622</v>
      </c>
    </row>
    <row r="171" spans="1:7" s="1" customFormat="1">
      <c r="A171" s="29" t="s">
        <v>351</v>
      </c>
      <c r="B171" s="30" t="s">
        <v>337</v>
      </c>
      <c r="C171" s="31" t="s">
        <v>338</v>
      </c>
      <c r="D171" s="30" t="s">
        <v>29</v>
      </c>
      <c r="E171" s="32">
        <v>2.0299999999999998</v>
      </c>
      <c r="F171" s="32">
        <v>6.3132999999999999</v>
      </c>
      <c r="G171" s="18"/>
    </row>
    <row r="172" spans="1:7" s="28" customFormat="1" outlineLevel="1">
      <c r="A172" s="34" t="s">
        <v>352</v>
      </c>
      <c r="B172" s="35" t="s">
        <v>340</v>
      </c>
      <c r="C172" s="36" t="s">
        <v>341</v>
      </c>
      <c r="D172" s="35" t="s">
        <v>91</v>
      </c>
      <c r="E172" s="37">
        <v>3.04</v>
      </c>
      <c r="F172" s="37">
        <v>9.4543999999999997</v>
      </c>
    </row>
    <row r="173" spans="1:7" s="1" customFormat="1">
      <c r="A173" s="38" t="s">
        <v>353</v>
      </c>
      <c r="B173" s="39" t="s">
        <v>343</v>
      </c>
      <c r="C173" s="40" t="s">
        <v>344</v>
      </c>
      <c r="D173" s="39" t="s">
        <v>326</v>
      </c>
      <c r="E173" s="41">
        <v>0.75</v>
      </c>
      <c r="F173" s="41">
        <v>2.3325</v>
      </c>
      <c r="G173" s="18"/>
    </row>
    <row r="174" spans="1:7" s="23" customFormat="1" ht="26.4" outlineLevel="1">
      <c r="A174" s="15" t="s">
        <v>354</v>
      </c>
      <c r="B174" s="16" t="s">
        <v>346</v>
      </c>
      <c r="C174" s="16" t="s">
        <v>355</v>
      </c>
      <c r="D174" s="17" t="s">
        <v>22</v>
      </c>
      <c r="E174" s="273">
        <v>0.03</v>
      </c>
      <c r="F174" s="274"/>
    </row>
    <row r="175" spans="1:7" s="28" customFormat="1" outlineLevel="1">
      <c r="A175" s="19" t="s">
        <v>356</v>
      </c>
      <c r="B175" s="20" t="s">
        <v>19</v>
      </c>
      <c r="C175" s="21" t="s">
        <v>24</v>
      </c>
      <c r="D175" s="20" t="s">
        <v>25</v>
      </c>
      <c r="E175" s="22">
        <v>37.799999999999997</v>
      </c>
      <c r="F175" s="22">
        <v>1.1339999999999999</v>
      </c>
    </row>
    <row r="176" spans="1:7" s="28" customFormat="1" outlineLevel="1">
      <c r="A176" s="24" t="s">
        <v>357</v>
      </c>
      <c r="B176" s="25" t="s">
        <v>251</v>
      </c>
      <c r="C176" s="26" t="s">
        <v>252</v>
      </c>
      <c r="D176" s="25" t="s">
        <v>29</v>
      </c>
      <c r="E176" s="27">
        <v>2.2200000000000002</v>
      </c>
      <c r="F176" s="27">
        <v>6.6600000000000006E-2</v>
      </c>
    </row>
    <row r="177" spans="1:7" s="28" customFormat="1" outlineLevel="1">
      <c r="A177" s="29" t="s">
        <v>358</v>
      </c>
      <c r="B177" s="30" t="s">
        <v>296</v>
      </c>
      <c r="C177" s="31" t="s">
        <v>32</v>
      </c>
      <c r="D177" s="30" t="s">
        <v>29</v>
      </c>
      <c r="E177" s="32">
        <v>0.2</v>
      </c>
      <c r="F177" s="32">
        <v>6.0000000000000001E-3</v>
      </c>
    </row>
    <row r="178" spans="1:7" s="28" customFormat="1" outlineLevel="1">
      <c r="A178" s="29" t="s">
        <v>359</v>
      </c>
      <c r="B178" s="30" t="s">
        <v>337</v>
      </c>
      <c r="C178" s="31" t="s">
        <v>338</v>
      </c>
      <c r="D178" s="30" t="s">
        <v>29</v>
      </c>
      <c r="E178" s="32">
        <v>2.0299999999999998</v>
      </c>
      <c r="F178" s="32">
        <v>6.0900000000000003E-2</v>
      </c>
    </row>
    <row r="179" spans="1:7" s="28" customFormat="1" outlineLevel="1">
      <c r="A179" s="34" t="s">
        <v>360</v>
      </c>
      <c r="B179" s="35" t="s">
        <v>340</v>
      </c>
      <c r="C179" s="36" t="s">
        <v>341</v>
      </c>
      <c r="D179" s="35" t="s">
        <v>91</v>
      </c>
      <c r="E179" s="37">
        <v>3.04</v>
      </c>
      <c r="F179" s="37">
        <v>9.1200000000000003E-2</v>
      </c>
    </row>
    <row r="180" spans="1:7" s="28" customFormat="1" outlineLevel="1">
      <c r="A180" s="38" t="s">
        <v>361</v>
      </c>
      <c r="B180" s="39" t="s">
        <v>343</v>
      </c>
      <c r="C180" s="40" t="s">
        <v>344</v>
      </c>
      <c r="D180" s="39" t="s">
        <v>326</v>
      </c>
      <c r="E180" s="41">
        <v>0.75</v>
      </c>
      <c r="F180" s="41">
        <v>2.2499999999999999E-2</v>
      </c>
    </row>
    <row r="181" spans="1:7" s="28" customFormat="1" ht="26.4" outlineLevel="1">
      <c r="A181" s="15" t="s">
        <v>362</v>
      </c>
      <c r="B181" s="16" t="s">
        <v>872</v>
      </c>
      <c r="C181" s="16" t="s">
        <v>63</v>
      </c>
      <c r="D181" s="17" t="s">
        <v>57</v>
      </c>
      <c r="E181" s="273">
        <v>7.7861000000000002</v>
      </c>
      <c r="F181" s="274"/>
    </row>
    <row r="182" spans="1:7" s="28" customFormat="1" outlineLevel="1">
      <c r="A182" s="24" t="s">
        <v>363</v>
      </c>
      <c r="B182" s="25" t="s">
        <v>65</v>
      </c>
      <c r="C182" s="26" t="s">
        <v>66</v>
      </c>
      <c r="D182" s="25" t="s">
        <v>29</v>
      </c>
      <c r="E182" s="27">
        <v>0.14779999999999999</v>
      </c>
      <c r="F182" s="27">
        <v>1.1508</v>
      </c>
    </row>
    <row r="183" spans="1:7" s="33" customFormat="1" ht="26.4" outlineLevel="1">
      <c r="A183" s="15" t="s">
        <v>364</v>
      </c>
      <c r="B183" s="16" t="s">
        <v>365</v>
      </c>
      <c r="C183" s="16" t="s">
        <v>366</v>
      </c>
      <c r="D183" s="17" t="s">
        <v>367</v>
      </c>
      <c r="E183" s="273">
        <v>0.14000000000000001</v>
      </c>
      <c r="F183" s="274"/>
    </row>
    <row r="184" spans="1:7" s="33" customFormat="1" outlineLevel="1">
      <c r="A184" s="19" t="s">
        <v>368</v>
      </c>
      <c r="B184" s="20" t="s">
        <v>19</v>
      </c>
      <c r="C184" s="21" t="s">
        <v>24</v>
      </c>
      <c r="D184" s="20" t="s">
        <v>25</v>
      </c>
      <c r="E184" s="22">
        <v>669</v>
      </c>
      <c r="F184" s="22">
        <v>93.66</v>
      </c>
    </row>
    <row r="185" spans="1:7" s="1" customFormat="1" ht="24">
      <c r="A185" s="24" t="s">
        <v>369</v>
      </c>
      <c r="B185" s="25" t="s">
        <v>370</v>
      </c>
      <c r="C185" s="26" t="s">
        <v>371</v>
      </c>
      <c r="D185" s="25" t="s">
        <v>29</v>
      </c>
      <c r="E185" s="27">
        <v>263.2</v>
      </c>
      <c r="F185" s="27">
        <v>36.847999999999999</v>
      </c>
      <c r="G185" s="18"/>
    </row>
    <row r="186" spans="1:7" s="23" customFormat="1" ht="24" outlineLevel="1">
      <c r="A186" s="29" t="s">
        <v>372</v>
      </c>
      <c r="B186" s="30" t="s">
        <v>49</v>
      </c>
      <c r="C186" s="31" t="s">
        <v>50</v>
      </c>
      <c r="D186" s="30" t="s">
        <v>29</v>
      </c>
      <c r="E186" s="32">
        <v>17.399999999999999</v>
      </c>
      <c r="F186" s="32">
        <v>2.4359999999999999</v>
      </c>
    </row>
    <row r="187" spans="1:7" s="28" customFormat="1" outlineLevel="1">
      <c r="A187" s="29" t="s">
        <v>373</v>
      </c>
      <c r="B187" s="30" t="s">
        <v>251</v>
      </c>
      <c r="C187" s="31" t="s">
        <v>252</v>
      </c>
      <c r="D187" s="30" t="s">
        <v>29</v>
      </c>
      <c r="E187" s="32">
        <v>0.15</v>
      </c>
      <c r="F187" s="32">
        <v>2.1000000000000001E-2</v>
      </c>
    </row>
    <row r="188" spans="1:7" s="28" customFormat="1" ht="24" outlineLevel="1">
      <c r="A188" s="29" t="s">
        <v>374</v>
      </c>
      <c r="B188" s="30" t="s">
        <v>375</v>
      </c>
      <c r="C188" s="31" t="s">
        <v>376</v>
      </c>
      <c r="D188" s="30" t="s">
        <v>29</v>
      </c>
      <c r="E188" s="32">
        <v>48.5</v>
      </c>
      <c r="F188" s="32">
        <v>6.79</v>
      </c>
    </row>
    <row r="189" spans="1:7" s="28" customFormat="1" outlineLevel="1">
      <c r="A189" s="29" t="s">
        <v>377</v>
      </c>
      <c r="B189" s="30" t="s">
        <v>378</v>
      </c>
      <c r="C189" s="31" t="s">
        <v>379</v>
      </c>
      <c r="D189" s="30" t="s">
        <v>29</v>
      </c>
      <c r="E189" s="32">
        <v>24.75</v>
      </c>
      <c r="F189" s="32">
        <v>3.4649999999999999</v>
      </c>
    </row>
    <row r="190" spans="1:7" s="28" customFormat="1" outlineLevel="1">
      <c r="A190" s="29" t="s">
        <v>380</v>
      </c>
      <c r="B190" s="30" t="s">
        <v>381</v>
      </c>
      <c r="C190" s="31" t="s">
        <v>382</v>
      </c>
      <c r="D190" s="30" t="s">
        <v>29</v>
      </c>
      <c r="E190" s="32">
        <v>34.799999999999997</v>
      </c>
      <c r="F190" s="32">
        <v>4.8719999999999999</v>
      </c>
    </row>
    <row r="191" spans="1:7" s="28" customFormat="1" outlineLevel="1">
      <c r="A191" s="29" t="s">
        <v>383</v>
      </c>
      <c r="B191" s="30" t="s">
        <v>384</v>
      </c>
      <c r="C191" s="31" t="s">
        <v>385</v>
      </c>
      <c r="D191" s="30" t="s">
        <v>29</v>
      </c>
      <c r="E191" s="32">
        <v>12.38</v>
      </c>
      <c r="F191" s="32">
        <v>1.7332000000000001</v>
      </c>
    </row>
    <row r="192" spans="1:7" s="28" customFormat="1" outlineLevel="1">
      <c r="A192" s="29" t="s">
        <v>386</v>
      </c>
      <c r="B192" s="30" t="s">
        <v>296</v>
      </c>
      <c r="C192" s="31" t="s">
        <v>32</v>
      </c>
      <c r="D192" s="30" t="s">
        <v>29</v>
      </c>
      <c r="E192" s="32">
        <v>0.23</v>
      </c>
      <c r="F192" s="32">
        <v>3.2199999999999999E-2</v>
      </c>
    </row>
    <row r="193" spans="1:7" s="28" customFormat="1" outlineLevel="1">
      <c r="A193" s="34" t="s">
        <v>387</v>
      </c>
      <c r="B193" s="35" t="s">
        <v>388</v>
      </c>
      <c r="C193" s="36" t="s">
        <v>389</v>
      </c>
      <c r="D193" s="35" t="s">
        <v>57</v>
      </c>
      <c r="E193" s="37">
        <v>0.157</v>
      </c>
      <c r="F193" s="37">
        <v>2.198E-2</v>
      </c>
    </row>
    <row r="194" spans="1:7" s="33" customFormat="1" outlineLevel="1">
      <c r="A194" s="38" t="s">
        <v>390</v>
      </c>
      <c r="B194" s="39" t="s">
        <v>391</v>
      </c>
      <c r="C194" s="40" t="s">
        <v>392</v>
      </c>
      <c r="D194" s="39" t="s">
        <v>286</v>
      </c>
      <c r="E194" s="41">
        <v>2.48</v>
      </c>
      <c r="F194" s="41">
        <v>0.34720000000000001</v>
      </c>
    </row>
    <row r="195" spans="1:7" s="33" customFormat="1" ht="26.4" outlineLevel="1">
      <c r="A195" s="15" t="s">
        <v>393</v>
      </c>
      <c r="B195" s="16" t="s">
        <v>918</v>
      </c>
      <c r="C195" s="16" t="s">
        <v>919</v>
      </c>
      <c r="D195" s="17" t="s">
        <v>367</v>
      </c>
      <c r="E195" s="273">
        <v>0.311</v>
      </c>
      <c r="F195" s="274"/>
    </row>
    <row r="196" spans="1:7" s="1" customFormat="1">
      <c r="A196" s="19" t="s">
        <v>396</v>
      </c>
      <c r="B196" s="20" t="s">
        <v>19</v>
      </c>
      <c r="C196" s="21" t="s">
        <v>24</v>
      </c>
      <c r="D196" s="20" t="s">
        <v>25</v>
      </c>
      <c r="E196" s="22">
        <v>583</v>
      </c>
      <c r="F196" s="22">
        <v>181.31299999999999</v>
      </c>
      <c r="G196" s="18"/>
    </row>
    <row r="197" spans="1:7" s="23" customFormat="1" ht="24" outlineLevel="1">
      <c r="A197" s="24" t="s">
        <v>397</v>
      </c>
      <c r="B197" s="25" t="s">
        <v>370</v>
      </c>
      <c r="C197" s="26" t="s">
        <v>371</v>
      </c>
      <c r="D197" s="25" t="s">
        <v>29</v>
      </c>
      <c r="E197" s="27">
        <v>164.59</v>
      </c>
      <c r="F197" s="27">
        <v>51.1875</v>
      </c>
    </row>
    <row r="198" spans="1:7" s="28" customFormat="1" ht="24" outlineLevel="1">
      <c r="A198" s="29" t="s">
        <v>398</v>
      </c>
      <c r="B198" s="30" t="s">
        <v>49</v>
      </c>
      <c r="C198" s="31" t="s">
        <v>50</v>
      </c>
      <c r="D198" s="30" t="s">
        <v>29</v>
      </c>
      <c r="E198" s="32">
        <v>17.399999999999999</v>
      </c>
      <c r="F198" s="32">
        <v>5.4114000000000004</v>
      </c>
    </row>
    <row r="199" spans="1:7" s="28" customFormat="1" outlineLevel="1">
      <c r="A199" s="29" t="s">
        <v>399</v>
      </c>
      <c r="B199" s="30" t="s">
        <v>251</v>
      </c>
      <c r="C199" s="31" t="s">
        <v>252</v>
      </c>
      <c r="D199" s="30" t="s">
        <v>29</v>
      </c>
      <c r="E199" s="32">
        <v>44.79</v>
      </c>
      <c r="F199" s="32">
        <v>13.9297</v>
      </c>
    </row>
    <row r="200" spans="1:7" s="28" customFormat="1" outlineLevel="1">
      <c r="A200" s="29" t="s">
        <v>400</v>
      </c>
      <c r="B200" s="30" t="s">
        <v>378</v>
      </c>
      <c r="C200" s="31" t="s">
        <v>379</v>
      </c>
      <c r="D200" s="30" t="s">
        <v>29</v>
      </c>
      <c r="E200" s="32">
        <v>24.75</v>
      </c>
      <c r="F200" s="32">
        <v>7.6973000000000003</v>
      </c>
    </row>
    <row r="201" spans="1:7" s="28" customFormat="1" outlineLevel="1">
      <c r="A201" s="29" t="s">
        <v>401</v>
      </c>
      <c r="B201" s="30" t="s">
        <v>381</v>
      </c>
      <c r="C201" s="31" t="s">
        <v>382</v>
      </c>
      <c r="D201" s="30" t="s">
        <v>29</v>
      </c>
      <c r="E201" s="32">
        <v>34.799999999999997</v>
      </c>
      <c r="F201" s="32">
        <v>10.822800000000001</v>
      </c>
    </row>
    <row r="202" spans="1:7" s="28" customFormat="1" outlineLevel="1">
      <c r="A202" s="29" t="s">
        <v>402</v>
      </c>
      <c r="B202" s="30" t="s">
        <v>384</v>
      </c>
      <c r="C202" s="31" t="s">
        <v>385</v>
      </c>
      <c r="D202" s="30" t="s">
        <v>29</v>
      </c>
      <c r="E202" s="32">
        <v>12.38</v>
      </c>
      <c r="F202" s="32">
        <v>3.8502000000000001</v>
      </c>
    </row>
    <row r="203" spans="1:7" s="28" customFormat="1" outlineLevel="1">
      <c r="A203" s="29" t="s">
        <v>403</v>
      </c>
      <c r="B203" s="30" t="s">
        <v>296</v>
      </c>
      <c r="C203" s="31" t="s">
        <v>32</v>
      </c>
      <c r="D203" s="30" t="s">
        <v>29</v>
      </c>
      <c r="E203" s="32">
        <v>0.14000000000000001</v>
      </c>
      <c r="F203" s="32">
        <v>4.3540000000000002E-2</v>
      </c>
    </row>
    <row r="204" spans="1:7" s="28" customFormat="1" outlineLevel="1">
      <c r="A204" s="34" t="s">
        <v>404</v>
      </c>
      <c r="B204" s="35" t="s">
        <v>388</v>
      </c>
      <c r="C204" s="36" t="s">
        <v>389</v>
      </c>
      <c r="D204" s="35" t="s">
        <v>57</v>
      </c>
      <c r="E204" s="37">
        <v>8.5000000000000006E-2</v>
      </c>
      <c r="F204" s="37">
        <v>2.6435E-2</v>
      </c>
    </row>
    <row r="205" spans="1:7" s="28" customFormat="1" outlineLevel="1">
      <c r="A205" s="38" t="s">
        <v>405</v>
      </c>
      <c r="B205" s="39" t="s">
        <v>391</v>
      </c>
      <c r="C205" s="40" t="s">
        <v>392</v>
      </c>
      <c r="D205" s="39" t="s">
        <v>286</v>
      </c>
      <c r="E205" s="41">
        <v>2.48</v>
      </c>
      <c r="F205" s="41">
        <v>0.77127999999999997</v>
      </c>
    </row>
    <row r="206" spans="1:7" s="33" customFormat="1" ht="26.4" outlineLevel="1">
      <c r="A206" s="15" t="s">
        <v>407</v>
      </c>
      <c r="B206" s="16" t="s">
        <v>394</v>
      </c>
      <c r="C206" s="16" t="s">
        <v>408</v>
      </c>
      <c r="D206" s="17" t="s">
        <v>367</v>
      </c>
      <c r="E206" s="273">
        <v>3.0000000000000001E-3</v>
      </c>
      <c r="F206" s="274"/>
    </row>
    <row r="207" spans="1:7" s="33" customFormat="1" outlineLevel="1">
      <c r="A207" s="19" t="s">
        <v>409</v>
      </c>
      <c r="B207" s="20" t="s">
        <v>19</v>
      </c>
      <c r="C207" s="21" t="s">
        <v>24</v>
      </c>
      <c r="D207" s="20" t="s">
        <v>25</v>
      </c>
      <c r="E207" s="22">
        <v>701</v>
      </c>
      <c r="F207" s="22">
        <v>2.1030000000000002</v>
      </c>
    </row>
    <row r="208" spans="1:7" s="1" customFormat="1" ht="24">
      <c r="A208" s="24" t="s">
        <v>410</v>
      </c>
      <c r="B208" s="25" t="s">
        <v>370</v>
      </c>
      <c r="C208" s="26" t="s">
        <v>371</v>
      </c>
      <c r="D208" s="25" t="s">
        <v>29</v>
      </c>
      <c r="E208" s="27">
        <v>257.60000000000002</v>
      </c>
      <c r="F208" s="27">
        <v>0.77280000000000004</v>
      </c>
      <c r="G208" s="18"/>
    </row>
    <row r="209" spans="1:7" s="1" customFormat="1" ht="24">
      <c r="A209" s="29" t="s">
        <v>411</v>
      </c>
      <c r="B209" s="30" t="s">
        <v>49</v>
      </c>
      <c r="C209" s="31" t="s">
        <v>50</v>
      </c>
      <c r="D209" s="30" t="s">
        <v>29</v>
      </c>
      <c r="E209" s="32">
        <v>17.399999999999999</v>
      </c>
      <c r="F209" s="32">
        <v>5.2200000000000003E-2</v>
      </c>
      <c r="G209" s="18"/>
    </row>
    <row r="210" spans="1:7" s="1" customFormat="1">
      <c r="A210" s="29" t="s">
        <v>412</v>
      </c>
      <c r="B210" s="30" t="s">
        <v>251</v>
      </c>
      <c r="C210" s="31" t="s">
        <v>252</v>
      </c>
      <c r="D210" s="30" t="s">
        <v>29</v>
      </c>
      <c r="E210" s="32">
        <v>0.13</v>
      </c>
      <c r="F210" s="32">
        <v>3.8999999999999999E-4</v>
      </c>
      <c r="G210" s="18"/>
    </row>
    <row r="211" spans="1:7" s="23" customFormat="1" ht="24" outlineLevel="1">
      <c r="A211" s="29" t="s">
        <v>413</v>
      </c>
      <c r="B211" s="30" t="s">
        <v>375</v>
      </c>
      <c r="C211" s="31" t="s">
        <v>376</v>
      </c>
      <c r="D211" s="30" t="s">
        <v>29</v>
      </c>
      <c r="E211" s="32">
        <v>56.56</v>
      </c>
      <c r="F211" s="32">
        <v>0.16968</v>
      </c>
    </row>
    <row r="212" spans="1:7" s="28" customFormat="1" outlineLevel="1">
      <c r="A212" s="29" t="s">
        <v>414</v>
      </c>
      <c r="B212" s="30" t="s">
        <v>378</v>
      </c>
      <c r="C212" s="31" t="s">
        <v>379</v>
      </c>
      <c r="D212" s="30" t="s">
        <v>29</v>
      </c>
      <c r="E212" s="32">
        <v>24.75</v>
      </c>
      <c r="F212" s="32">
        <v>7.4249999999999997E-2</v>
      </c>
    </row>
    <row r="213" spans="1:7" s="28" customFormat="1" outlineLevel="1">
      <c r="A213" s="29" t="s">
        <v>415</v>
      </c>
      <c r="B213" s="30" t="s">
        <v>381</v>
      </c>
      <c r="C213" s="31" t="s">
        <v>382</v>
      </c>
      <c r="D213" s="30" t="s">
        <v>29</v>
      </c>
      <c r="E213" s="32">
        <v>34.799999999999997</v>
      </c>
      <c r="F213" s="32">
        <v>0.10440000000000001</v>
      </c>
    </row>
    <row r="214" spans="1:7" s="28" customFormat="1" outlineLevel="1">
      <c r="A214" s="29" t="s">
        <v>416</v>
      </c>
      <c r="B214" s="30" t="s">
        <v>384</v>
      </c>
      <c r="C214" s="31" t="s">
        <v>385</v>
      </c>
      <c r="D214" s="30" t="s">
        <v>29</v>
      </c>
      <c r="E214" s="32">
        <v>12.38</v>
      </c>
      <c r="F214" s="32">
        <v>3.7139999999999999E-2</v>
      </c>
    </row>
    <row r="215" spans="1:7" s="28" customFormat="1" outlineLevel="1">
      <c r="A215" s="29" t="s">
        <v>417</v>
      </c>
      <c r="B215" s="30" t="s">
        <v>296</v>
      </c>
      <c r="C215" s="31" t="s">
        <v>32</v>
      </c>
      <c r="D215" s="30" t="s">
        <v>29</v>
      </c>
      <c r="E215" s="32">
        <v>0.2</v>
      </c>
      <c r="F215" s="32">
        <v>5.9999999999999995E-4</v>
      </c>
    </row>
    <row r="216" spans="1:7" s="28" customFormat="1" outlineLevel="1">
      <c r="A216" s="34" t="s">
        <v>418</v>
      </c>
      <c r="B216" s="35" t="s">
        <v>388</v>
      </c>
      <c r="C216" s="36" t="s">
        <v>389</v>
      </c>
      <c r="D216" s="35" t="s">
        <v>57</v>
      </c>
      <c r="E216" s="37">
        <v>0.155</v>
      </c>
      <c r="F216" s="37">
        <v>4.6500000000000003E-4</v>
      </c>
    </row>
    <row r="217" spans="1:7" s="28" customFormat="1" outlineLevel="1">
      <c r="A217" s="38" t="s">
        <v>419</v>
      </c>
      <c r="B217" s="39" t="s">
        <v>391</v>
      </c>
      <c r="C217" s="40" t="s">
        <v>392</v>
      </c>
      <c r="D217" s="39" t="s">
        <v>286</v>
      </c>
      <c r="E217" s="41">
        <v>2.48</v>
      </c>
      <c r="F217" s="41">
        <v>7.4400000000000004E-3</v>
      </c>
    </row>
    <row r="218" spans="1:7" s="28" customFormat="1" ht="26.4" outlineLevel="1">
      <c r="A218" s="15" t="s">
        <v>420</v>
      </c>
      <c r="B218" s="16" t="s">
        <v>324</v>
      </c>
      <c r="C218" s="16" t="s">
        <v>421</v>
      </c>
      <c r="D218" s="17" t="s">
        <v>164</v>
      </c>
      <c r="E218" s="263">
        <v>454</v>
      </c>
      <c r="F218" s="264"/>
    </row>
    <row r="219" spans="1:7" s="33" customFormat="1" outlineLevel="1">
      <c r="A219" s="15" t="s">
        <v>422</v>
      </c>
      <c r="B219" s="16" t="s">
        <v>324</v>
      </c>
      <c r="C219" s="16" t="s">
        <v>423</v>
      </c>
      <c r="D219" s="17" t="s">
        <v>286</v>
      </c>
      <c r="E219" s="263">
        <v>91</v>
      </c>
      <c r="F219" s="264"/>
    </row>
    <row r="220" spans="1:7" s="33" customFormat="1" outlineLevel="1">
      <c r="A220" s="15" t="s">
        <v>424</v>
      </c>
      <c r="B220" s="16" t="s">
        <v>425</v>
      </c>
      <c r="C220" s="16" t="s">
        <v>426</v>
      </c>
      <c r="D220" s="17" t="s">
        <v>286</v>
      </c>
      <c r="E220" s="273">
        <v>2</v>
      </c>
      <c r="F220" s="274"/>
    </row>
    <row r="221" spans="1:7" s="33" customFormat="1" outlineLevel="1">
      <c r="A221" s="19" t="s">
        <v>427</v>
      </c>
      <c r="B221" s="20" t="s">
        <v>19</v>
      </c>
      <c r="C221" s="21" t="s">
        <v>24</v>
      </c>
      <c r="D221" s="20" t="s">
        <v>25</v>
      </c>
      <c r="E221" s="22">
        <v>7.37</v>
      </c>
      <c r="F221" s="22">
        <v>14.74</v>
      </c>
    </row>
    <row r="222" spans="1:7" s="33" customFormat="1" ht="24" outlineLevel="1">
      <c r="A222" s="24" t="s">
        <v>428</v>
      </c>
      <c r="B222" s="25" t="s">
        <v>370</v>
      </c>
      <c r="C222" s="26" t="s">
        <v>371</v>
      </c>
      <c r="D222" s="25" t="s">
        <v>29</v>
      </c>
      <c r="E222" s="27">
        <v>3.5</v>
      </c>
      <c r="F222" s="27">
        <v>7</v>
      </c>
    </row>
    <row r="223" spans="1:7" s="1" customFormat="1">
      <c r="A223" s="29" t="s">
        <v>429</v>
      </c>
      <c r="B223" s="30" t="s">
        <v>251</v>
      </c>
      <c r="C223" s="31" t="s">
        <v>252</v>
      </c>
      <c r="D223" s="30" t="s">
        <v>29</v>
      </c>
      <c r="E223" s="32">
        <v>0.04</v>
      </c>
      <c r="F223" s="32">
        <v>0.08</v>
      </c>
      <c r="G223" s="18"/>
    </row>
    <row r="224" spans="1:7" s="23" customFormat="1" ht="24" outlineLevel="1">
      <c r="A224" s="29" t="s">
        <v>430</v>
      </c>
      <c r="B224" s="30" t="s">
        <v>375</v>
      </c>
      <c r="C224" s="31" t="s">
        <v>376</v>
      </c>
      <c r="D224" s="30" t="s">
        <v>29</v>
      </c>
      <c r="E224" s="32">
        <v>1.04</v>
      </c>
      <c r="F224" s="32">
        <v>2.08</v>
      </c>
    </row>
    <row r="225" spans="1:7" s="28" customFormat="1" outlineLevel="1">
      <c r="A225" s="29" t="s">
        <v>431</v>
      </c>
      <c r="B225" s="30" t="s">
        <v>378</v>
      </c>
      <c r="C225" s="31" t="s">
        <v>379</v>
      </c>
      <c r="D225" s="30" t="s">
        <v>29</v>
      </c>
      <c r="E225" s="32">
        <v>1.8</v>
      </c>
      <c r="F225" s="32">
        <v>3.6</v>
      </c>
    </row>
    <row r="226" spans="1:7" s="28" customFormat="1" outlineLevel="1">
      <c r="A226" s="29" t="s">
        <v>432</v>
      </c>
      <c r="B226" s="30" t="s">
        <v>384</v>
      </c>
      <c r="C226" s="31" t="s">
        <v>385</v>
      </c>
      <c r="D226" s="30" t="s">
        <v>29</v>
      </c>
      <c r="E226" s="32">
        <v>0.9</v>
      </c>
      <c r="F226" s="32">
        <v>1.8</v>
      </c>
    </row>
    <row r="227" spans="1:7" s="28" customFormat="1" outlineLevel="1">
      <c r="A227" s="29" t="s">
        <v>433</v>
      </c>
      <c r="B227" s="30" t="s">
        <v>296</v>
      </c>
      <c r="C227" s="31" t="s">
        <v>32</v>
      </c>
      <c r="D227" s="30" t="s">
        <v>29</v>
      </c>
      <c r="E227" s="32">
        <v>7.0000000000000007E-2</v>
      </c>
      <c r="F227" s="32">
        <v>0.14000000000000001</v>
      </c>
    </row>
    <row r="228" spans="1:7" s="28" customFormat="1" outlineLevel="1">
      <c r="A228" s="29" t="s">
        <v>434</v>
      </c>
      <c r="B228" s="30" t="s">
        <v>337</v>
      </c>
      <c r="C228" s="31" t="s">
        <v>338</v>
      </c>
      <c r="D228" s="30" t="s">
        <v>29</v>
      </c>
      <c r="E228" s="32">
        <v>0.37</v>
      </c>
      <c r="F228" s="32">
        <v>0.74</v>
      </c>
    </row>
    <row r="229" spans="1:7" s="28" customFormat="1" outlineLevel="1">
      <c r="A229" s="34" t="s">
        <v>435</v>
      </c>
      <c r="B229" s="35" t="s">
        <v>340</v>
      </c>
      <c r="C229" s="36" t="s">
        <v>341</v>
      </c>
      <c r="D229" s="35" t="s">
        <v>91</v>
      </c>
      <c r="E229" s="37">
        <v>0.31</v>
      </c>
      <c r="F229" s="37">
        <v>0.62</v>
      </c>
    </row>
    <row r="230" spans="1:7" s="28" customFormat="1" outlineLevel="1">
      <c r="A230" s="38" t="s">
        <v>436</v>
      </c>
      <c r="B230" s="39" t="s">
        <v>437</v>
      </c>
      <c r="C230" s="40" t="s">
        <v>438</v>
      </c>
      <c r="D230" s="39" t="s">
        <v>91</v>
      </c>
      <c r="E230" s="41">
        <v>0.09</v>
      </c>
      <c r="F230" s="41">
        <v>0.18</v>
      </c>
    </row>
    <row r="231" spans="1:7" s="28" customFormat="1" outlineLevel="1">
      <c r="A231" s="38" t="s">
        <v>439</v>
      </c>
      <c r="B231" s="39" t="s">
        <v>388</v>
      </c>
      <c r="C231" s="40" t="s">
        <v>389</v>
      </c>
      <c r="D231" s="39" t="s">
        <v>57</v>
      </c>
      <c r="E231" s="41">
        <v>4.6000000000000001E-4</v>
      </c>
      <c r="F231" s="41">
        <v>9.2000000000000003E-4</v>
      </c>
    </row>
    <row r="232" spans="1:7" s="33" customFormat="1" outlineLevel="1">
      <c r="A232" s="38" t="s">
        <v>440</v>
      </c>
      <c r="B232" s="39" t="s">
        <v>391</v>
      </c>
      <c r="C232" s="40" t="s">
        <v>392</v>
      </c>
      <c r="D232" s="39" t="s">
        <v>286</v>
      </c>
      <c r="E232" s="41">
        <v>0.05</v>
      </c>
      <c r="F232" s="41">
        <v>0.1</v>
      </c>
    </row>
    <row r="233" spans="1:7" s="33" customFormat="1" ht="26.4" outlineLevel="1">
      <c r="A233" s="15" t="s">
        <v>441</v>
      </c>
      <c r="B233" s="16" t="s">
        <v>1143</v>
      </c>
      <c r="C233" s="16" t="s">
        <v>1144</v>
      </c>
      <c r="D233" s="17" t="s">
        <v>286</v>
      </c>
      <c r="E233" s="273">
        <v>4</v>
      </c>
      <c r="F233" s="274"/>
    </row>
    <row r="234" spans="1:7" s="33" customFormat="1" outlineLevel="1">
      <c r="A234" s="19" t="s">
        <v>444</v>
      </c>
      <c r="B234" s="20" t="s">
        <v>19</v>
      </c>
      <c r="C234" s="21" t="s">
        <v>24</v>
      </c>
      <c r="D234" s="20" t="s">
        <v>25</v>
      </c>
      <c r="E234" s="22">
        <v>3.04</v>
      </c>
      <c r="F234" s="22">
        <v>12.16</v>
      </c>
    </row>
    <row r="235" spans="1:7" s="33" customFormat="1" ht="24" outlineLevel="1">
      <c r="A235" s="24" t="s">
        <v>445</v>
      </c>
      <c r="B235" s="25" t="s">
        <v>370</v>
      </c>
      <c r="C235" s="26" t="s">
        <v>371</v>
      </c>
      <c r="D235" s="25" t="s">
        <v>29</v>
      </c>
      <c r="E235" s="27">
        <v>0.7</v>
      </c>
      <c r="F235" s="27">
        <v>2.8</v>
      </c>
    </row>
    <row r="236" spans="1:7" s="33" customFormat="1" outlineLevel="1">
      <c r="A236" s="29" t="s">
        <v>446</v>
      </c>
      <c r="B236" s="30" t="s">
        <v>251</v>
      </c>
      <c r="C236" s="31" t="s">
        <v>252</v>
      </c>
      <c r="D236" s="30" t="s">
        <v>29</v>
      </c>
      <c r="E236" s="32">
        <v>0.01</v>
      </c>
      <c r="F236" s="32">
        <v>0.04</v>
      </c>
    </row>
    <row r="237" spans="1:7" s="1" customFormat="1" ht="24">
      <c r="A237" s="29" t="s">
        <v>447</v>
      </c>
      <c r="B237" s="30" t="s">
        <v>375</v>
      </c>
      <c r="C237" s="31" t="s">
        <v>376</v>
      </c>
      <c r="D237" s="30" t="s">
        <v>29</v>
      </c>
      <c r="E237" s="32">
        <v>0.63</v>
      </c>
      <c r="F237" s="32">
        <v>2.52</v>
      </c>
      <c r="G237" s="18"/>
    </row>
    <row r="238" spans="1:7" s="23" customFormat="1" outlineLevel="1">
      <c r="A238" s="29" t="s">
        <v>448</v>
      </c>
      <c r="B238" s="30" t="s">
        <v>378</v>
      </c>
      <c r="C238" s="31" t="s">
        <v>379</v>
      </c>
      <c r="D238" s="30" t="s">
        <v>29</v>
      </c>
      <c r="E238" s="32">
        <v>0.24</v>
      </c>
      <c r="F238" s="32">
        <v>0.96</v>
      </c>
    </row>
    <row r="239" spans="1:7" s="28" customFormat="1" outlineLevel="1">
      <c r="A239" s="29" t="s">
        <v>449</v>
      </c>
      <c r="B239" s="30" t="s">
        <v>384</v>
      </c>
      <c r="C239" s="31" t="s">
        <v>385</v>
      </c>
      <c r="D239" s="30" t="s">
        <v>29</v>
      </c>
      <c r="E239" s="32">
        <v>0.12</v>
      </c>
      <c r="F239" s="32">
        <v>0.48</v>
      </c>
    </row>
    <row r="240" spans="1:7" s="28" customFormat="1" outlineLevel="1">
      <c r="A240" s="29" t="s">
        <v>450</v>
      </c>
      <c r="B240" s="30" t="s">
        <v>296</v>
      </c>
      <c r="C240" s="31" t="s">
        <v>32</v>
      </c>
      <c r="D240" s="30" t="s">
        <v>29</v>
      </c>
      <c r="E240" s="32">
        <v>0.02</v>
      </c>
      <c r="F240" s="32">
        <v>0.08</v>
      </c>
    </row>
    <row r="241" spans="1:7" s="33" customFormat="1" outlineLevel="1">
      <c r="A241" s="29" t="s">
        <v>451</v>
      </c>
      <c r="B241" s="30" t="s">
        <v>337</v>
      </c>
      <c r="C241" s="31" t="s">
        <v>338</v>
      </c>
      <c r="D241" s="30" t="s">
        <v>29</v>
      </c>
      <c r="E241" s="32">
        <v>0.16</v>
      </c>
      <c r="F241" s="32">
        <v>0.64</v>
      </c>
    </row>
    <row r="242" spans="1:7" s="33" customFormat="1" outlineLevel="1">
      <c r="A242" s="34" t="s">
        <v>452</v>
      </c>
      <c r="B242" s="35" t="s">
        <v>340</v>
      </c>
      <c r="C242" s="36" t="s">
        <v>341</v>
      </c>
      <c r="D242" s="35" t="s">
        <v>91</v>
      </c>
      <c r="E242" s="37">
        <v>0.123</v>
      </c>
      <c r="F242" s="37">
        <v>0.49199999999999999</v>
      </c>
    </row>
    <row r="243" spans="1:7" s="33" customFormat="1" outlineLevel="1">
      <c r="A243" s="38" t="s">
        <v>453</v>
      </c>
      <c r="B243" s="39" t="s">
        <v>437</v>
      </c>
      <c r="C243" s="40" t="s">
        <v>438</v>
      </c>
      <c r="D243" s="39" t="s">
        <v>91</v>
      </c>
      <c r="E243" s="41">
        <v>2.4E-2</v>
      </c>
      <c r="F243" s="41">
        <v>9.6000000000000002E-2</v>
      </c>
    </row>
    <row r="244" spans="1:7" s="1" customFormat="1">
      <c r="A244" s="38" t="s">
        <v>454</v>
      </c>
      <c r="B244" s="39" t="s">
        <v>388</v>
      </c>
      <c r="C244" s="40" t="s">
        <v>389</v>
      </c>
      <c r="D244" s="39" t="s">
        <v>57</v>
      </c>
      <c r="E244" s="41">
        <v>1.8000000000000001E-4</v>
      </c>
      <c r="F244" s="41">
        <v>7.2000000000000005E-4</v>
      </c>
      <c r="G244" s="18"/>
    </row>
    <row r="245" spans="1:7" s="23" customFormat="1" outlineLevel="1">
      <c r="A245" s="38" t="s">
        <v>455</v>
      </c>
      <c r="B245" s="39" t="s">
        <v>391</v>
      </c>
      <c r="C245" s="40" t="s">
        <v>392</v>
      </c>
      <c r="D245" s="39" t="s">
        <v>286</v>
      </c>
      <c r="E245" s="41">
        <v>0.02</v>
      </c>
      <c r="F245" s="41">
        <v>0.08</v>
      </c>
    </row>
    <row r="246" spans="1:7" s="28" customFormat="1" outlineLevel="1">
      <c r="A246" s="38" t="s">
        <v>456</v>
      </c>
      <c r="B246" s="39" t="s">
        <v>1145</v>
      </c>
      <c r="C246" s="40" t="s">
        <v>1146</v>
      </c>
      <c r="D246" s="39" t="s">
        <v>286</v>
      </c>
      <c r="E246" s="41">
        <v>1</v>
      </c>
      <c r="F246" s="41">
        <v>4</v>
      </c>
    </row>
    <row r="247" spans="1:7" s="33" customFormat="1" ht="26.4" outlineLevel="1">
      <c r="A247" s="15" t="s">
        <v>459</v>
      </c>
      <c r="B247" s="16" t="s">
        <v>478</v>
      </c>
      <c r="C247" s="16" t="s">
        <v>479</v>
      </c>
      <c r="D247" s="17" t="s">
        <v>286</v>
      </c>
      <c r="E247" s="273">
        <v>2</v>
      </c>
      <c r="F247" s="274"/>
    </row>
    <row r="248" spans="1:7" s="33" customFormat="1" outlineLevel="1">
      <c r="A248" s="19" t="s">
        <v>462</v>
      </c>
      <c r="B248" s="20" t="s">
        <v>19</v>
      </c>
      <c r="C248" s="21" t="s">
        <v>24</v>
      </c>
      <c r="D248" s="20" t="s">
        <v>25</v>
      </c>
      <c r="E248" s="22">
        <v>5.61</v>
      </c>
      <c r="F248" s="22">
        <v>11.22</v>
      </c>
    </row>
    <row r="249" spans="1:7" s="1" customFormat="1" ht="24">
      <c r="A249" s="24" t="s">
        <v>463</v>
      </c>
      <c r="B249" s="25" t="s">
        <v>370</v>
      </c>
      <c r="C249" s="26" t="s">
        <v>371</v>
      </c>
      <c r="D249" s="25" t="s">
        <v>29</v>
      </c>
      <c r="E249" s="27">
        <v>1.95</v>
      </c>
      <c r="F249" s="27">
        <v>3.9</v>
      </c>
      <c r="G249" s="18"/>
    </row>
    <row r="250" spans="1:7" s="23" customFormat="1" outlineLevel="1">
      <c r="A250" s="29" t="s">
        <v>464</v>
      </c>
      <c r="B250" s="30" t="s">
        <v>251</v>
      </c>
      <c r="C250" s="31" t="s">
        <v>252</v>
      </c>
      <c r="D250" s="30" t="s">
        <v>29</v>
      </c>
      <c r="E250" s="32">
        <v>0.02</v>
      </c>
      <c r="F250" s="32">
        <v>0.04</v>
      </c>
    </row>
    <row r="251" spans="1:7" s="33" customFormat="1" ht="24" outlineLevel="1">
      <c r="A251" s="29" t="s">
        <v>465</v>
      </c>
      <c r="B251" s="30" t="s">
        <v>375</v>
      </c>
      <c r="C251" s="31" t="s">
        <v>376</v>
      </c>
      <c r="D251" s="30" t="s">
        <v>29</v>
      </c>
      <c r="E251" s="32">
        <v>0.84</v>
      </c>
      <c r="F251" s="32">
        <v>1.68</v>
      </c>
    </row>
    <row r="252" spans="1:7" s="33" customFormat="1" outlineLevel="1">
      <c r="A252" s="29" t="s">
        <v>466</v>
      </c>
      <c r="B252" s="30" t="s">
        <v>378</v>
      </c>
      <c r="C252" s="31" t="s">
        <v>379</v>
      </c>
      <c r="D252" s="30" t="s">
        <v>29</v>
      </c>
      <c r="E252" s="32">
        <v>0.45</v>
      </c>
      <c r="F252" s="32">
        <v>0.9</v>
      </c>
    </row>
    <row r="253" spans="1:7" s="28" customFormat="1" outlineLevel="1">
      <c r="A253" s="29" t="s">
        <v>467</v>
      </c>
      <c r="B253" s="30" t="s">
        <v>384</v>
      </c>
      <c r="C253" s="31" t="s">
        <v>385</v>
      </c>
      <c r="D253" s="30" t="s">
        <v>29</v>
      </c>
      <c r="E253" s="32">
        <v>0.23</v>
      </c>
      <c r="F253" s="32">
        <v>0.46</v>
      </c>
    </row>
    <row r="254" spans="1:7" s="28" customFormat="1" outlineLevel="1">
      <c r="A254" s="29" t="s">
        <v>468</v>
      </c>
      <c r="B254" s="30" t="s">
        <v>296</v>
      </c>
      <c r="C254" s="31" t="s">
        <v>32</v>
      </c>
      <c r="D254" s="30" t="s">
        <v>29</v>
      </c>
      <c r="E254" s="32">
        <v>0.03</v>
      </c>
      <c r="F254" s="32">
        <v>0.06</v>
      </c>
    </row>
    <row r="255" spans="1:7" s="1" customFormat="1">
      <c r="A255" s="29" t="s">
        <v>469</v>
      </c>
      <c r="B255" s="30" t="s">
        <v>337</v>
      </c>
      <c r="C255" s="31" t="s">
        <v>338</v>
      </c>
      <c r="D255" s="30" t="s">
        <v>29</v>
      </c>
      <c r="E255" s="32">
        <v>0.35</v>
      </c>
      <c r="F255" s="32">
        <v>0.7</v>
      </c>
      <c r="G255" s="18"/>
    </row>
    <row r="256" spans="1:7" s="23" customFormat="1" outlineLevel="1">
      <c r="A256" s="34" t="s">
        <v>470</v>
      </c>
      <c r="B256" s="35" t="s">
        <v>340</v>
      </c>
      <c r="C256" s="36" t="s">
        <v>341</v>
      </c>
      <c r="D256" s="35" t="s">
        <v>91</v>
      </c>
      <c r="E256" s="37">
        <v>0.28999999999999998</v>
      </c>
      <c r="F256" s="37">
        <v>0.57999999999999996</v>
      </c>
    </row>
    <row r="257" spans="1:7" s="28" customFormat="1" outlineLevel="1">
      <c r="A257" s="38" t="s">
        <v>471</v>
      </c>
      <c r="B257" s="39" t="s">
        <v>437</v>
      </c>
      <c r="C257" s="40" t="s">
        <v>438</v>
      </c>
      <c r="D257" s="39" t="s">
        <v>91</v>
      </c>
      <c r="E257" s="41">
        <v>3.4000000000000002E-2</v>
      </c>
      <c r="F257" s="41">
        <v>6.8000000000000005E-2</v>
      </c>
    </row>
    <row r="258" spans="1:7" s="28" customFormat="1" outlineLevel="1">
      <c r="A258" s="38" t="s">
        <v>472</v>
      </c>
      <c r="B258" s="39" t="s">
        <v>388</v>
      </c>
      <c r="C258" s="40" t="s">
        <v>389</v>
      </c>
      <c r="D258" s="39" t="s">
        <v>57</v>
      </c>
      <c r="E258" s="41">
        <v>2.9999999999999997E-4</v>
      </c>
      <c r="F258" s="41">
        <v>5.9999999999999995E-4</v>
      </c>
    </row>
    <row r="259" spans="1:7" s="33" customFormat="1" outlineLevel="1">
      <c r="A259" s="38" t="s">
        <v>473</v>
      </c>
      <c r="B259" s="39" t="s">
        <v>391</v>
      </c>
      <c r="C259" s="40" t="s">
        <v>392</v>
      </c>
      <c r="D259" s="39" t="s">
        <v>286</v>
      </c>
      <c r="E259" s="41">
        <v>0.05</v>
      </c>
      <c r="F259" s="41">
        <v>0.1</v>
      </c>
    </row>
    <row r="260" spans="1:7" s="1" customFormat="1">
      <c r="A260" s="38" t="s">
        <v>474</v>
      </c>
      <c r="B260" s="39" t="s">
        <v>493</v>
      </c>
      <c r="C260" s="40" t="s">
        <v>494</v>
      </c>
      <c r="D260" s="39" t="s">
        <v>286</v>
      </c>
      <c r="E260" s="41">
        <v>1</v>
      </c>
      <c r="F260" s="41">
        <v>2</v>
      </c>
      <c r="G260" s="18"/>
    </row>
    <row r="261" spans="1:7" ht="39.6">
      <c r="A261" s="15" t="s">
        <v>477</v>
      </c>
      <c r="B261" s="16" t="s">
        <v>496</v>
      </c>
      <c r="C261" s="16" t="s">
        <v>497</v>
      </c>
      <c r="D261" s="17" t="s">
        <v>498</v>
      </c>
      <c r="E261" s="273">
        <v>4</v>
      </c>
      <c r="F261" s="274"/>
    </row>
    <row r="262" spans="1:7" s="1" customFormat="1">
      <c r="A262" s="19" t="s">
        <v>480</v>
      </c>
      <c r="B262" s="20" t="s">
        <v>19</v>
      </c>
      <c r="C262" s="21" t="s">
        <v>24</v>
      </c>
      <c r="D262" s="20" t="s">
        <v>25</v>
      </c>
      <c r="E262" s="22">
        <v>18</v>
      </c>
      <c r="F262" s="22">
        <v>72</v>
      </c>
      <c r="G262" s="18"/>
    </row>
    <row r="263" spans="1:7" s="23" customFormat="1" outlineLevel="1">
      <c r="A263" s="24" t="s">
        <v>481</v>
      </c>
      <c r="B263" s="25" t="s">
        <v>501</v>
      </c>
      <c r="C263" s="26" t="s">
        <v>502</v>
      </c>
      <c r="D263" s="25" t="s">
        <v>29</v>
      </c>
      <c r="E263" s="27">
        <v>0.62</v>
      </c>
      <c r="F263" s="27">
        <v>2.48</v>
      </c>
    </row>
    <row r="264" spans="1:7" s="1" customFormat="1">
      <c r="A264" s="29" t="s">
        <v>482</v>
      </c>
      <c r="B264" s="30" t="s">
        <v>504</v>
      </c>
      <c r="C264" s="31" t="s">
        <v>505</v>
      </c>
      <c r="D264" s="30" t="s">
        <v>29</v>
      </c>
      <c r="E264" s="32">
        <v>1.64</v>
      </c>
      <c r="F264" s="32">
        <v>6.56</v>
      </c>
      <c r="G264" s="18"/>
    </row>
    <row r="265" spans="1:7" s="23" customFormat="1" outlineLevel="1">
      <c r="A265" s="34" t="s">
        <v>483</v>
      </c>
      <c r="B265" s="35" t="s">
        <v>340</v>
      </c>
      <c r="C265" s="36" t="s">
        <v>341</v>
      </c>
      <c r="D265" s="35" t="s">
        <v>91</v>
      </c>
      <c r="E265" s="37">
        <v>0.52</v>
      </c>
      <c r="F265" s="37">
        <v>2.08</v>
      </c>
    </row>
    <row r="266" spans="1:7" s="28" customFormat="1" outlineLevel="1">
      <c r="A266" s="38" t="s">
        <v>484</v>
      </c>
      <c r="B266" s="39" t="s">
        <v>508</v>
      </c>
      <c r="C266" s="40" t="s">
        <v>509</v>
      </c>
      <c r="D266" s="39" t="s">
        <v>326</v>
      </c>
      <c r="E266" s="41">
        <v>0.41</v>
      </c>
      <c r="F266" s="41">
        <v>1.64</v>
      </c>
    </row>
    <row r="267" spans="1:7" s="1" customFormat="1">
      <c r="A267" s="38" t="s">
        <v>485</v>
      </c>
      <c r="B267" s="39" t="s">
        <v>511</v>
      </c>
      <c r="C267" s="40" t="s">
        <v>344</v>
      </c>
      <c r="D267" s="39" t="s">
        <v>326</v>
      </c>
      <c r="E267" s="41">
        <v>0.15</v>
      </c>
      <c r="F267" s="41">
        <v>0.6</v>
      </c>
      <c r="G267" s="18"/>
    </row>
    <row r="268" spans="1:7" s="28" customFormat="1" ht="26.4" outlineLevel="1">
      <c r="A268" s="15" t="s">
        <v>495</v>
      </c>
      <c r="B268" s="16" t="s">
        <v>513</v>
      </c>
      <c r="C268" s="16" t="s">
        <v>514</v>
      </c>
      <c r="D268" s="17" t="s">
        <v>515</v>
      </c>
      <c r="E268" s="273">
        <v>2.2991999999999999</v>
      </c>
      <c r="F268" s="274"/>
    </row>
    <row r="269" spans="1:7" s="1" customFormat="1">
      <c r="A269" s="19" t="s">
        <v>499</v>
      </c>
      <c r="B269" s="20" t="s">
        <v>19</v>
      </c>
      <c r="C269" s="21" t="s">
        <v>24</v>
      </c>
      <c r="D269" s="20" t="s">
        <v>25</v>
      </c>
      <c r="E269" s="22">
        <v>8.6020000000000003</v>
      </c>
      <c r="F269" s="22">
        <v>19.777699999999999</v>
      </c>
      <c r="G269" s="18"/>
    </row>
    <row r="270" spans="1:7" s="23" customFormat="1" outlineLevel="1">
      <c r="A270" s="24" t="s">
        <v>500</v>
      </c>
      <c r="B270" s="25" t="s">
        <v>31</v>
      </c>
      <c r="C270" s="26" t="s">
        <v>32</v>
      </c>
      <c r="D270" s="25" t="s">
        <v>29</v>
      </c>
      <c r="E270" s="27">
        <v>0.06</v>
      </c>
      <c r="F270" s="27">
        <v>0.13795199999999999</v>
      </c>
    </row>
    <row r="271" spans="1:7" s="33" customFormat="1" outlineLevel="1">
      <c r="A271" s="34" t="s">
        <v>503</v>
      </c>
      <c r="B271" s="35" t="s">
        <v>519</v>
      </c>
      <c r="C271" s="36" t="s">
        <v>520</v>
      </c>
      <c r="D271" s="35" t="s">
        <v>57</v>
      </c>
      <c r="E271" s="37">
        <v>1.7999999999999999E-2</v>
      </c>
      <c r="F271" s="37">
        <v>4.1385999999999999E-2</v>
      </c>
    </row>
    <row r="272" spans="1:7" s="33" customFormat="1" outlineLevel="1">
      <c r="A272" s="38" t="s">
        <v>506</v>
      </c>
      <c r="B272" s="39" t="s">
        <v>522</v>
      </c>
      <c r="C272" s="40" t="s">
        <v>523</v>
      </c>
      <c r="D272" s="39" t="s">
        <v>57</v>
      </c>
      <c r="E272" s="41">
        <v>2.5999999999999999E-3</v>
      </c>
      <c r="F272" s="41">
        <v>5.9779999999999998E-3</v>
      </c>
    </row>
    <row r="273" spans="1:7" s="1" customFormat="1" ht="26.4">
      <c r="A273" s="15" t="s">
        <v>512</v>
      </c>
      <c r="B273" s="16" t="s">
        <v>525</v>
      </c>
      <c r="C273" s="16" t="s">
        <v>526</v>
      </c>
      <c r="D273" s="17" t="s">
        <v>527</v>
      </c>
      <c r="E273" s="273">
        <v>76</v>
      </c>
      <c r="F273" s="274"/>
      <c r="G273" s="18"/>
    </row>
    <row r="274" spans="1:7" s="23" customFormat="1" outlineLevel="1">
      <c r="A274" s="19" t="s">
        <v>516</v>
      </c>
      <c r="B274" s="20" t="s">
        <v>19</v>
      </c>
      <c r="C274" s="21" t="s">
        <v>24</v>
      </c>
      <c r="D274" s="20" t="s">
        <v>25</v>
      </c>
      <c r="E274" s="22">
        <v>0.9</v>
      </c>
      <c r="F274" s="22">
        <v>68.400000000000006</v>
      </c>
    </row>
    <row r="275" spans="1:7" s="28" customFormat="1" outlineLevel="1">
      <c r="A275" s="42" t="s">
        <v>517</v>
      </c>
      <c r="B275" s="43" t="s">
        <v>530</v>
      </c>
      <c r="C275" s="44" t="s">
        <v>531</v>
      </c>
      <c r="D275" s="43" t="s">
        <v>25</v>
      </c>
      <c r="E275" s="45">
        <v>0.11</v>
      </c>
      <c r="F275" s="45">
        <v>8.36</v>
      </c>
    </row>
    <row r="276" spans="1:7" s="28" customFormat="1" outlineLevel="1">
      <c r="A276" s="42" t="s">
        <v>518</v>
      </c>
      <c r="B276" s="43" t="s">
        <v>533</v>
      </c>
      <c r="C276" s="44" t="s">
        <v>534</v>
      </c>
      <c r="D276" s="43" t="s">
        <v>25</v>
      </c>
      <c r="E276" s="45">
        <v>0.06</v>
      </c>
      <c r="F276" s="45">
        <v>4.5599999999999996</v>
      </c>
    </row>
    <row r="277" spans="1:7" s="28" customFormat="1" outlineLevel="1">
      <c r="A277" s="24" t="s">
        <v>521</v>
      </c>
      <c r="B277" s="25" t="s">
        <v>536</v>
      </c>
      <c r="C277" s="26" t="s">
        <v>537</v>
      </c>
      <c r="D277" s="25" t="s">
        <v>29</v>
      </c>
      <c r="E277" s="27">
        <v>0.44</v>
      </c>
      <c r="F277" s="27">
        <v>33.44</v>
      </c>
    </row>
    <row r="278" spans="1:7" s="33" customFormat="1" ht="24" outlineLevel="1">
      <c r="A278" s="29" t="s">
        <v>1147</v>
      </c>
      <c r="B278" s="30" t="s">
        <v>539</v>
      </c>
      <c r="C278" s="31" t="s">
        <v>540</v>
      </c>
      <c r="D278" s="30" t="s">
        <v>29</v>
      </c>
      <c r="E278" s="32">
        <v>0.5</v>
      </c>
      <c r="F278" s="32">
        <v>38</v>
      </c>
    </row>
    <row r="279" spans="1:7" s="33" customFormat="1" outlineLevel="1">
      <c r="A279" s="15" t="s">
        <v>524</v>
      </c>
      <c r="B279" s="16" t="s">
        <v>542</v>
      </c>
      <c r="C279" s="16" t="s">
        <v>543</v>
      </c>
      <c r="D279" s="17" t="s">
        <v>57</v>
      </c>
      <c r="E279" s="273">
        <v>0.254</v>
      </c>
      <c r="F279" s="274"/>
    </row>
    <row r="280" spans="1:7" s="33" customFormat="1" outlineLevel="1">
      <c r="A280" s="19" t="s">
        <v>528</v>
      </c>
      <c r="B280" s="20" t="s">
        <v>19</v>
      </c>
      <c r="C280" s="21" t="s">
        <v>24</v>
      </c>
      <c r="D280" s="20" t="s">
        <v>25</v>
      </c>
      <c r="E280" s="22">
        <v>312.7</v>
      </c>
      <c r="F280" s="22">
        <v>79.425799999999995</v>
      </c>
    </row>
    <row r="281" spans="1:7" s="33" customFormat="1" ht="24" outlineLevel="1">
      <c r="A281" s="24" t="s">
        <v>529</v>
      </c>
      <c r="B281" s="25" t="s">
        <v>546</v>
      </c>
      <c r="C281" s="26" t="s">
        <v>547</v>
      </c>
      <c r="D281" s="25" t="s">
        <v>29</v>
      </c>
      <c r="E281" s="27">
        <v>103.16</v>
      </c>
      <c r="F281" s="27">
        <v>26.2026</v>
      </c>
    </row>
    <row r="282" spans="1:7" s="33" customFormat="1" outlineLevel="1">
      <c r="A282" s="29" t="s">
        <v>532</v>
      </c>
      <c r="B282" s="30" t="s">
        <v>31</v>
      </c>
      <c r="C282" s="31" t="s">
        <v>32</v>
      </c>
      <c r="D282" s="30" t="s">
        <v>29</v>
      </c>
      <c r="E282" s="32">
        <v>2.19</v>
      </c>
      <c r="F282" s="32">
        <v>0.55625999999999998</v>
      </c>
    </row>
    <row r="283" spans="1:7" s="1" customFormat="1">
      <c r="A283" s="34" t="s">
        <v>535</v>
      </c>
      <c r="B283" s="35" t="s">
        <v>550</v>
      </c>
      <c r="C283" s="36" t="s">
        <v>551</v>
      </c>
      <c r="D283" s="35" t="s">
        <v>57</v>
      </c>
      <c r="E283" s="37">
        <v>0.09</v>
      </c>
      <c r="F283" s="37">
        <v>2.2859999999999998E-2</v>
      </c>
      <c r="G283" s="18"/>
    </row>
    <row r="284" spans="1:7" s="23" customFormat="1" outlineLevel="1">
      <c r="A284" s="15" t="s">
        <v>541</v>
      </c>
      <c r="B284" s="16" t="s">
        <v>324</v>
      </c>
      <c r="C284" s="16" t="s">
        <v>1148</v>
      </c>
      <c r="D284" s="17" t="s">
        <v>286</v>
      </c>
      <c r="E284" s="263">
        <v>4</v>
      </c>
      <c r="F284" s="264"/>
    </row>
    <row r="285" spans="1:7" s="33" customFormat="1" outlineLevel="1">
      <c r="A285" s="15" t="s">
        <v>552</v>
      </c>
      <c r="B285" s="16" t="s">
        <v>324</v>
      </c>
      <c r="C285" s="16" t="s">
        <v>557</v>
      </c>
      <c r="D285" s="17" t="s">
        <v>286</v>
      </c>
      <c r="E285" s="263">
        <v>20</v>
      </c>
      <c r="F285" s="264"/>
    </row>
    <row r="286" spans="1:7" s="33" customFormat="1" ht="15.6" outlineLevel="1">
      <c r="A286" s="275" t="s">
        <v>558</v>
      </c>
      <c r="B286" s="276"/>
      <c r="C286" s="276"/>
      <c r="D286" s="276"/>
      <c r="E286" s="276"/>
      <c r="F286" s="277"/>
    </row>
    <row r="287" spans="1:7" s="1" customFormat="1">
      <c r="A287" s="15" t="s">
        <v>554</v>
      </c>
      <c r="B287" s="16" t="s">
        <v>560</v>
      </c>
      <c r="C287" s="16" t="s">
        <v>561</v>
      </c>
      <c r="D287" s="17" t="s">
        <v>515</v>
      </c>
      <c r="E287" s="273">
        <v>2.2665999999999999</v>
      </c>
      <c r="F287" s="274"/>
      <c r="G287" s="18"/>
    </row>
    <row r="288" spans="1:7" s="23" customFormat="1" outlineLevel="1">
      <c r="A288" s="19" t="s">
        <v>957</v>
      </c>
      <c r="B288" s="20" t="s">
        <v>19</v>
      </c>
      <c r="C288" s="21" t="s">
        <v>24</v>
      </c>
      <c r="D288" s="20" t="s">
        <v>25</v>
      </c>
      <c r="E288" s="22">
        <v>13.3</v>
      </c>
      <c r="F288" s="22">
        <v>30.145800000000001</v>
      </c>
    </row>
    <row r="289" spans="1:7" s="28" customFormat="1" ht="26.4" outlineLevel="1">
      <c r="A289" s="15" t="s">
        <v>556</v>
      </c>
      <c r="B289" s="16" t="s">
        <v>258</v>
      </c>
      <c r="C289" s="16" t="s">
        <v>259</v>
      </c>
      <c r="D289" s="17" t="s">
        <v>57</v>
      </c>
      <c r="E289" s="273">
        <v>6.8085000000000004</v>
      </c>
      <c r="F289" s="274"/>
    </row>
    <row r="290" spans="1:7" s="28" customFormat="1" outlineLevel="1">
      <c r="A290" s="19" t="s">
        <v>967</v>
      </c>
      <c r="B290" s="20" t="s">
        <v>19</v>
      </c>
      <c r="C290" s="21" t="s">
        <v>24</v>
      </c>
      <c r="D290" s="20" t="s">
        <v>25</v>
      </c>
      <c r="E290" s="22">
        <v>0.57769999999999999</v>
      </c>
      <c r="F290" s="22">
        <v>3.9333</v>
      </c>
    </row>
    <row r="291" spans="1:7" s="28" customFormat="1" outlineLevel="1">
      <c r="A291" s="24" t="s">
        <v>968</v>
      </c>
      <c r="B291" s="25" t="s">
        <v>65</v>
      </c>
      <c r="C291" s="26" t="s">
        <v>66</v>
      </c>
      <c r="D291" s="25" t="s">
        <v>29</v>
      </c>
      <c r="E291" s="27">
        <v>0.28999999999999998</v>
      </c>
      <c r="F291" s="27">
        <v>1.9744999999999999</v>
      </c>
    </row>
    <row r="292" spans="1:7" s="33" customFormat="1" ht="26.4" outlineLevel="1">
      <c r="A292" s="15" t="s">
        <v>559</v>
      </c>
      <c r="B292" s="16" t="s">
        <v>872</v>
      </c>
      <c r="C292" s="16" t="s">
        <v>63</v>
      </c>
      <c r="D292" s="17" t="s">
        <v>57</v>
      </c>
      <c r="E292" s="273">
        <v>6.8085000000000004</v>
      </c>
      <c r="F292" s="274"/>
    </row>
    <row r="293" spans="1:7" s="33" customFormat="1" outlineLevel="1">
      <c r="A293" s="24" t="s">
        <v>562</v>
      </c>
      <c r="B293" s="25" t="s">
        <v>65</v>
      </c>
      <c r="C293" s="26" t="s">
        <v>66</v>
      </c>
      <c r="D293" s="25" t="s">
        <v>29</v>
      </c>
      <c r="E293" s="27">
        <v>0.14779999999999999</v>
      </c>
      <c r="F293" s="27">
        <v>1.0063</v>
      </c>
    </row>
    <row r="294" spans="1:7" s="33" customFormat="1" outlineLevel="1">
      <c r="A294" s="15" t="s">
        <v>563</v>
      </c>
      <c r="B294" s="16" t="s">
        <v>569</v>
      </c>
      <c r="C294" s="16" t="s">
        <v>570</v>
      </c>
      <c r="D294" s="17" t="s">
        <v>571</v>
      </c>
      <c r="E294" s="273">
        <v>14.3</v>
      </c>
      <c r="F294" s="274"/>
    </row>
    <row r="295" spans="1:7" s="33" customFormat="1" outlineLevel="1">
      <c r="A295" s="19" t="s">
        <v>564</v>
      </c>
      <c r="B295" s="20" t="s">
        <v>19</v>
      </c>
      <c r="C295" s="21" t="s">
        <v>24</v>
      </c>
      <c r="D295" s="20" t="s">
        <v>25</v>
      </c>
      <c r="E295" s="22">
        <v>1.6476</v>
      </c>
      <c r="F295" s="22">
        <v>23.560700000000001</v>
      </c>
    </row>
    <row r="296" spans="1:7" s="33" customFormat="1" outlineLevel="1">
      <c r="A296" s="34" t="s">
        <v>565</v>
      </c>
      <c r="B296" s="35" t="s">
        <v>574</v>
      </c>
      <c r="C296" s="36" t="s">
        <v>575</v>
      </c>
      <c r="D296" s="35" t="s">
        <v>164</v>
      </c>
      <c r="E296" s="37">
        <v>0.14219999999999999</v>
      </c>
      <c r="F296" s="37">
        <v>2.0335000000000001</v>
      </c>
    </row>
    <row r="297" spans="1:7" ht="15.75" customHeight="1">
      <c r="A297" s="38" t="s">
        <v>985</v>
      </c>
      <c r="B297" s="39" t="s">
        <v>577</v>
      </c>
      <c r="C297" s="40" t="s">
        <v>578</v>
      </c>
      <c r="D297" s="39" t="s">
        <v>91</v>
      </c>
      <c r="E297" s="41">
        <v>0.37490000000000001</v>
      </c>
      <c r="F297" s="41">
        <v>5.3611000000000004</v>
      </c>
    </row>
    <row r="298" spans="1:7" s="1" customFormat="1" ht="26.4">
      <c r="A298" s="15" t="s">
        <v>566</v>
      </c>
      <c r="B298" s="16" t="s">
        <v>580</v>
      </c>
      <c r="C298" s="16" t="s">
        <v>581</v>
      </c>
      <c r="D298" s="17" t="s">
        <v>515</v>
      </c>
      <c r="E298" s="273">
        <v>1.0731999999999999</v>
      </c>
      <c r="F298" s="274"/>
      <c r="G298" s="18"/>
    </row>
    <row r="299" spans="1:7" s="23" customFormat="1" outlineLevel="1">
      <c r="A299" s="19" t="s">
        <v>567</v>
      </c>
      <c r="B299" s="20" t="s">
        <v>19</v>
      </c>
      <c r="C299" s="21" t="s">
        <v>24</v>
      </c>
      <c r="D299" s="20" t="s">
        <v>25</v>
      </c>
      <c r="E299" s="22">
        <v>31.98</v>
      </c>
      <c r="F299" s="22">
        <v>34.319699999999997</v>
      </c>
    </row>
    <row r="300" spans="1:7" s="28" customFormat="1" outlineLevel="1">
      <c r="A300" s="24" t="s">
        <v>988</v>
      </c>
      <c r="B300" s="25" t="s">
        <v>270</v>
      </c>
      <c r="C300" s="26" t="s">
        <v>271</v>
      </c>
      <c r="D300" s="25" t="s">
        <v>29</v>
      </c>
      <c r="E300" s="27">
        <v>0.23</v>
      </c>
      <c r="F300" s="27">
        <v>0.24682699999999999</v>
      </c>
    </row>
    <row r="301" spans="1:7" s="28" customFormat="1" outlineLevel="1">
      <c r="A301" s="29" t="s">
        <v>989</v>
      </c>
      <c r="B301" s="30" t="s">
        <v>585</v>
      </c>
      <c r="C301" s="31" t="s">
        <v>586</v>
      </c>
      <c r="D301" s="30" t="s">
        <v>29</v>
      </c>
      <c r="E301" s="32">
        <v>1.26</v>
      </c>
      <c r="F301" s="32">
        <v>1.3522000000000001</v>
      </c>
    </row>
    <row r="302" spans="1:7" s="33" customFormat="1" outlineLevel="1">
      <c r="A302" s="29" t="s">
        <v>990</v>
      </c>
      <c r="B302" s="30" t="s">
        <v>296</v>
      </c>
      <c r="C302" s="31" t="s">
        <v>32</v>
      </c>
      <c r="D302" s="30" t="s">
        <v>29</v>
      </c>
      <c r="E302" s="32">
        <v>0.47</v>
      </c>
      <c r="F302" s="32">
        <v>0.50438499999999997</v>
      </c>
    </row>
    <row r="303" spans="1:7" s="33" customFormat="1" outlineLevel="1">
      <c r="A303" s="34" t="s">
        <v>991</v>
      </c>
      <c r="B303" s="35" t="s">
        <v>589</v>
      </c>
      <c r="C303" s="36" t="s">
        <v>590</v>
      </c>
      <c r="D303" s="35" t="s">
        <v>57</v>
      </c>
      <c r="E303" s="37">
        <v>1.26E-2</v>
      </c>
      <c r="F303" s="37">
        <v>1.3521999999999999E-2</v>
      </c>
    </row>
    <row r="304" spans="1:7" s="1" customFormat="1">
      <c r="A304" s="38" t="s">
        <v>992</v>
      </c>
      <c r="B304" s="39" t="s">
        <v>519</v>
      </c>
      <c r="C304" s="40" t="s">
        <v>520</v>
      </c>
      <c r="D304" s="39" t="s">
        <v>57</v>
      </c>
      <c r="E304" s="41">
        <v>1.2600000000000001E-3</v>
      </c>
      <c r="F304" s="41">
        <v>1.3519999999999999E-3</v>
      </c>
      <c r="G304" s="18"/>
    </row>
    <row r="305" spans="1:7" s="23" customFormat="1" outlineLevel="1">
      <c r="A305" s="38" t="s">
        <v>993</v>
      </c>
      <c r="B305" s="39" t="s">
        <v>593</v>
      </c>
      <c r="C305" s="40" t="s">
        <v>594</v>
      </c>
      <c r="D305" s="39" t="s">
        <v>310</v>
      </c>
      <c r="E305" s="41">
        <v>115</v>
      </c>
      <c r="F305" s="41">
        <v>123.4134</v>
      </c>
    </row>
    <row r="306" spans="1:7" s="28" customFormat="1" outlineLevel="1">
      <c r="A306" s="38" t="s">
        <v>994</v>
      </c>
      <c r="B306" s="39" t="s">
        <v>596</v>
      </c>
      <c r="C306" s="40" t="s">
        <v>597</v>
      </c>
      <c r="D306" s="39" t="s">
        <v>57</v>
      </c>
      <c r="E306" s="41">
        <v>0.03</v>
      </c>
      <c r="F306" s="41">
        <v>3.2195000000000001E-2</v>
      </c>
    </row>
    <row r="307" spans="1:7" s="28" customFormat="1" outlineLevel="1">
      <c r="A307" s="38" t="s">
        <v>995</v>
      </c>
      <c r="B307" s="39" t="s">
        <v>599</v>
      </c>
      <c r="C307" s="40" t="s">
        <v>600</v>
      </c>
      <c r="D307" s="39" t="s">
        <v>57</v>
      </c>
      <c r="E307" s="41">
        <v>4.7300000000000002E-2</v>
      </c>
      <c r="F307" s="41">
        <v>5.076E-2</v>
      </c>
    </row>
    <row r="308" spans="1:7" s="28" customFormat="1" outlineLevel="1">
      <c r="A308" s="15" t="s">
        <v>568</v>
      </c>
      <c r="B308" s="16" t="s">
        <v>569</v>
      </c>
      <c r="C308" s="16" t="s">
        <v>966</v>
      </c>
      <c r="D308" s="17" t="s">
        <v>571</v>
      </c>
      <c r="E308" s="273">
        <v>31.1</v>
      </c>
      <c r="F308" s="274"/>
    </row>
    <row r="309" spans="1:7" s="33" customFormat="1" outlineLevel="1">
      <c r="A309" s="19" t="s">
        <v>572</v>
      </c>
      <c r="B309" s="20" t="s">
        <v>19</v>
      </c>
      <c r="C309" s="21" t="s">
        <v>24</v>
      </c>
      <c r="D309" s="20" t="s">
        <v>25</v>
      </c>
      <c r="E309" s="22">
        <v>1.6476</v>
      </c>
      <c r="F309" s="22">
        <v>51.240400000000001</v>
      </c>
    </row>
    <row r="310" spans="1:7" s="33" customFormat="1" outlineLevel="1">
      <c r="A310" s="34" t="s">
        <v>573</v>
      </c>
      <c r="B310" s="35" t="s">
        <v>969</v>
      </c>
      <c r="C310" s="36" t="s">
        <v>1114</v>
      </c>
      <c r="D310" s="35" t="s">
        <v>91</v>
      </c>
      <c r="E310" s="37">
        <v>0.79979999999999996</v>
      </c>
      <c r="F310" s="37">
        <v>24.873799999999999</v>
      </c>
    </row>
    <row r="311" spans="1:7" s="33" customFormat="1" outlineLevel="1">
      <c r="A311" s="38" t="s">
        <v>576</v>
      </c>
      <c r="B311" s="39" t="s">
        <v>972</v>
      </c>
      <c r="C311" s="40" t="s">
        <v>973</v>
      </c>
      <c r="D311" s="39" t="s">
        <v>326</v>
      </c>
      <c r="E311" s="41">
        <v>0.14219999999999999</v>
      </c>
      <c r="F311" s="41">
        <v>4.4223999999999997</v>
      </c>
    </row>
    <row r="312" spans="1:7" s="33" customFormat="1" ht="26.4" outlineLevel="1">
      <c r="A312" s="15" t="s">
        <v>579</v>
      </c>
      <c r="B312" s="16" t="s">
        <v>580</v>
      </c>
      <c r="C312" s="16" t="s">
        <v>974</v>
      </c>
      <c r="D312" s="17" t="s">
        <v>515</v>
      </c>
      <c r="E312" s="273">
        <v>2.3338999999999999</v>
      </c>
      <c r="F312" s="274"/>
    </row>
    <row r="313" spans="1:7" s="33" customFormat="1" outlineLevel="1">
      <c r="A313" s="19" t="s">
        <v>582</v>
      </c>
      <c r="B313" s="20" t="s">
        <v>19</v>
      </c>
      <c r="C313" s="21" t="s">
        <v>24</v>
      </c>
      <c r="D313" s="20" t="s">
        <v>25</v>
      </c>
      <c r="E313" s="22">
        <v>31.98</v>
      </c>
      <c r="F313" s="22">
        <v>74.638099999999994</v>
      </c>
    </row>
    <row r="314" spans="1:7" s="33" customFormat="1" outlineLevel="1">
      <c r="A314" s="24" t="s">
        <v>583</v>
      </c>
      <c r="B314" s="25" t="s">
        <v>270</v>
      </c>
      <c r="C314" s="26" t="s">
        <v>271</v>
      </c>
      <c r="D314" s="25" t="s">
        <v>29</v>
      </c>
      <c r="E314" s="27">
        <v>0.23</v>
      </c>
      <c r="F314" s="27">
        <v>0.53679699999999997</v>
      </c>
    </row>
    <row r="315" spans="1:7" s="1" customFormat="1">
      <c r="A315" s="29" t="s">
        <v>584</v>
      </c>
      <c r="B315" s="30" t="s">
        <v>585</v>
      </c>
      <c r="C315" s="31" t="s">
        <v>586</v>
      </c>
      <c r="D315" s="30" t="s">
        <v>29</v>
      </c>
      <c r="E315" s="32">
        <v>1.26</v>
      </c>
      <c r="F315" s="32">
        <v>2.9407000000000001</v>
      </c>
      <c r="G315" s="18"/>
    </row>
    <row r="316" spans="1:7" s="1" customFormat="1">
      <c r="A316" s="29" t="s">
        <v>587</v>
      </c>
      <c r="B316" s="30" t="s">
        <v>296</v>
      </c>
      <c r="C316" s="31" t="s">
        <v>32</v>
      </c>
      <c r="D316" s="30" t="s">
        <v>29</v>
      </c>
      <c r="E316" s="32">
        <v>0.47</v>
      </c>
      <c r="F316" s="32">
        <v>1.0969</v>
      </c>
      <c r="G316" s="18"/>
    </row>
    <row r="317" spans="1:7" s="28" customFormat="1" outlineLevel="1">
      <c r="A317" s="34" t="s">
        <v>588</v>
      </c>
      <c r="B317" s="35" t="s">
        <v>979</v>
      </c>
      <c r="C317" s="36" t="s">
        <v>980</v>
      </c>
      <c r="D317" s="35" t="s">
        <v>310</v>
      </c>
      <c r="E317" s="37">
        <v>115</v>
      </c>
      <c r="F317" s="37">
        <v>268.39850000000001</v>
      </c>
    </row>
    <row r="318" spans="1:7" s="1" customFormat="1">
      <c r="A318" s="38" t="s">
        <v>591</v>
      </c>
      <c r="B318" s="39" t="s">
        <v>589</v>
      </c>
      <c r="C318" s="40" t="s">
        <v>590</v>
      </c>
      <c r="D318" s="39" t="s">
        <v>57</v>
      </c>
      <c r="E318" s="41">
        <v>1.26E-2</v>
      </c>
      <c r="F318" s="41">
        <v>2.9406999999999999E-2</v>
      </c>
      <c r="G318" s="18"/>
    </row>
    <row r="319" spans="1:7" s="23" customFormat="1" outlineLevel="1">
      <c r="A319" s="38" t="s">
        <v>592</v>
      </c>
      <c r="B319" s="39" t="s">
        <v>519</v>
      </c>
      <c r="C319" s="40" t="s">
        <v>520</v>
      </c>
      <c r="D319" s="39" t="s">
        <v>57</v>
      </c>
      <c r="E319" s="41">
        <v>1.2600000000000001E-3</v>
      </c>
      <c r="F319" s="41">
        <v>2.941E-3</v>
      </c>
    </row>
    <row r="320" spans="1:7" s="28" customFormat="1" outlineLevel="1">
      <c r="A320" s="38" t="s">
        <v>595</v>
      </c>
      <c r="B320" s="39" t="s">
        <v>596</v>
      </c>
      <c r="C320" s="40" t="s">
        <v>597</v>
      </c>
      <c r="D320" s="39" t="s">
        <v>57</v>
      </c>
      <c r="E320" s="41">
        <v>0.03</v>
      </c>
      <c r="F320" s="41">
        <v>7.0016999999999996E-2</v>
      </c>
    </row>
    <row r="321" spans="1:7" s="33" customFormat="1" outlineLevel="1">
      <c r="A321" s="38" t="s">
        <v>598</v>
      </c>
      <c r="B321" s="39" t="s">
        <v>599</v>
      </c>
      <c r="C321" s="40" t="s">
        <v>600</v>
      </c>
      <c r="D321" s="39" t="s">
        <v>57</v>
      </c>
      <c r="E321" s="41">
        <v>4.7300000000000002E-2</v>
      </c>
      <c r="F321" s="41">
        <v>0.11039300000000001</v>
      </c>
    </row>
    <row r="322" spans="1:7" s="33" customFormat="1" ht="15.6" outlineLevel="1">
      <c r="A322" s="275" t="s">
        <v>601</v>
      </c>
      <c r="B322" s="276"/>
      <c r="C322" s="276"/>
      <c r="D322" s="276"/>
      <c r="E322" s="276"/>
      <c r="F322" s="277"/>
    </row>
    <row r="323" spans="1:7" s="33" customFormat="1" ht="26.4" outlineLevel="1">
      <c r="A323" s="15" t="s">
        <v>602</v>
      </c>
      <c r="B323" s="16" t="s">
        <v>603</v>
      </c>
      <c r="C323" s="16" t="s">
        <v>604</v>
      </c>
      <c r="D323" s="17" t="s">
        <v>286</v>
      </c>
      <c r="E323" s="273">
        <v>2</v>
      </c>
      <c r="F323" s="274"/>
    </row>
    <row r="324" spans="1:7" s="1" customFormat="1">
      <c r="A324" s="19" t="s">
        <v>605</v>
      </c>
      <c r="B324" s="20" t="s">
        <v>19</v>
      </c>
      <c r="C324" s="21" t="s">
        <v>24</v>
      </c>
      <c r="D324" s="20" t="s">
        <v>25</v>
      </c>
      <c r="E324" s="22">
        <v>1.071</v>
      </c>
      <c r="F324" s="22">
        <v>2.1419999999999999</v>
      </c>
      <c r="G324" s="18"/>
    </row>
    <row r="325" spans="1:7" s="23" customFormat="1" outlineLevel="1">
      <c r="A325" s="24" t="s">
        <v>606</v>
      </c>
      <c r="B325" s="25" t="s">
        <v>251</v>
      </c>
      <c r="C325" s="26" t="s">
        <v>252</v>
      </c>
      <c r="D325" s="25" t="s">
        <v>29</v>
      </c>
      <c r="E325" s="27">
        <v>0.20024</v>
      </c>
      <c r="F325" s="27">
        <v>0.40048</v>
      </c>
    </row>
    <row r="326" spans="1:7" s="28" customFormat="1" outlineLevel="1">
      <c r="A326" s="29" t="s">
        <v>607</v>
      </c>
      <c r="B326" s="30" t="s">
        <v>337</v>
      </c>
      <c r="C326" s="31" t="s">
        <v>338</v>
      </c>
      <c r="D326" s="30" t="s">
        <v>29</v>
      </c>
      <c r="E326" s="32">
        <v>0.47449999999999998</v>
      </c>
      <c r="F326" s="32">
        <v>0.94899999999999995</v>
      </c>
    </row>
    <row r="327" spans="1:7" s="33" customFormat="1" outlineLevel="1">
      <c r="A327" s="34" t="s">
        <v>608</v>
      </c>
      <c r="B327" s="35" t="s">
        <v>340</v>
      </c>
      <c r="C327" s="36" t="s">
        <v>341</v>
      </c>
      <c r="D327" s="35" t="s">
        <v>91</v>
      </c>
      <c r="E327" s="37">
        <v>1.04</v>
      </c>
      <c r="F327" s="37">
        <v>2.08</v>
      </c>
    </row>
    <row r="328" spans="1:7" s="33" customFormat="1" outlineLevel="1">
      <c r="A328" s="38" t="s">
        <v>609</v>
      </c>
      <c r="B328" s="39" t="s">
        <v>511</v>
      </c>
      <c r="C328" s="40" t="s">
        <v>344</v>
      </c>
      <c r="D328" s="39" t="s">
        <v>326</v>
      </c>
      <c r="E328" s="41">
        <v>0.26</v>
      </c>
      <c r="F328" s="41">
        <v>0.52</v>
      </c>
    </row>
    <row r="329" spans="1:7" s="33" customFormat="1" ht="26.4" outlineLevel="1">
      <c r="A329" s="15" t="s">
        <v>610</v>
      </c>
      <c r="B329" s="16" t="s">
        <v>611</v>
      </c>
      <c r="C329" s="16" t="s">
        <v>612</v>
      </c>
      <c r="D329" s="17" t="s">
        <v>613</v>
      </c>
      <c r="E329" s="273">
        <v>0.02</v>
      </c>
      <c r="F329" s="274"/>
    </row>
    <row r="330" spans="1:7" s="33" customFormat="1" outlineLevel="1">
      <c r="A330" s="19" t="s">
        <v>614</v>
      </c>
      <c r="B330" s="20" t="s">
        <v>19</v>
      </c>
      <c r="C330" s="21" t="s">
        <v>24</v>
      </c>
      <c r="D330" s="20" t="s">
        <v>25</v>
      </c>
      <c r="E330" s="22">
        <v>153</v>
      </c>
      <c r="F330" s="22">
        <v>3.06</v>
      </c>
    </row>
    <row r="331" spans="1:7" ht="15.75" customHeight="1">
      <c r="A331" s="24" t="s">
        <v>615</v>
      </c>
      <c r="B331" s="25" t="s">
        <v>251</v>
      </c>
      <c r="C331" s="26" t="s">
        <v>252</v>
      </c>
      <c r="D331" s="25" t="s">
        <v>29</v>
      </c>
      <c r="E331" s="27">
        <v>25.03</v>
      </c>
      <c r="F331" s="27">
        <v>0.50060000000000004</v>
      </c>
    </row>
    <row r="332" spans="1:7" s="1" customFormat="1">
      <c r="A332" s="29" t="s">
        <v>616</v>
      </c>
      <c r="B332" s="30" t="s">
        <v>504</v>
      </c>
      <c r="C332" s="31" t="s">
        <v>505</v>
      </c>
      <c r="D332" s="30" t="s">
        <v>29</v>
      </c>
      <c r="E332" s="32">
        <v>5.96</v>
      </c>
      <c r="F332" s="32">
        <v>0.1192</v>
      </c>
      <c r="G332" s="18"/>
    </row>
    <row r="333" spans="1:7" s="1" customFormat="1">
      <c r="A333" s="29" t="s">
        <v>617</v>
      </c>
      <c r="B333" s="30" t="s">
        <v>31</v>
      </c>
      <c r="C333" s="31" t="s">
        <v>32</v>
      </c>
      <c r="D333" s="30" t="s">
        <v>29</v>
      </c>
      <c r="E333" s="32">
        <v>8.2100000000000009</v>
      </c>
      <c r="F333" s="32">
        <v>0.16420000000000001</v>
      </c>
    </row>
    <row r="334" spans="1:7" s="1" customFormat="1" ht="13.5" customHeight="1">
      <c r="A334" s="34" t="s">
        <v>618</v>
      </c>
      <c r="B334" s="35" t="s">
        <v>298</v>
      </c>
      <c r="C334" s="36" t="s">
        <v>299</v>
      </c>
      <c r="D334" s="35" t="s">
        <v>91</v>
      </c>
      <c r="E334" s="37">
        <v>15.7</v>
      </c>
      <c r="F334" s="37">
        <v>0.314</v>
      </c>
      <c r="G334" s="18"/>
    </row>
    <row r="335" spans="1:7" s="1" customFormat="1">
      <c r="A335" s="38" t="s">
        <v>619</v>
      </c>
      <c r="B335" s="39" t="s">
        <v>620</v>
      </c>
      <c r="C335" s="40" t="s">
        <v>621</v>
      </c>
      <c r="D335" s="39" t="s">
        <v>310</v>
      </c>
      <c r="E335" s="41">
        <v>84</v>
      </c>
      <c r="F335" s="41">
        <v>1.68</v>
      </c>
    </row>
    <row r="336" spans="1:7" s="1" customFormat="1">
      <c r="A336" s="38" t="s">
        <v>622</v>
      </c>
      <c r="B336" s="39" t="s">
        <v>623</v>
      </c>
      <c r="C336" s="40" t="s">
        <v>624</v>
      </c>
      <c r="D336" s="39" t="s">
        <v>57</v>
      </c>
      <c r="E336" s="41">
        <v>4.4999999999999997E-3</v>
      </c>
      <c r="F336" s="41">
        <v>9.0000000000000006E-5</v>
      </c>
    </row>
    <row r="337" spans="1:6" s="1" customFormat="1">
      <c r="A337" s="38" t="s">
        <v>625</v>
      </c>
      <c r="B337" s="39" t="s">
        <v>550</v>
      </c>
      <c r="C337" s="40" t="s">
        <v>551</v>
      </c>
      <c r="D337" s="39" t="s">
        <v>57</v>
      </c>
      <c r="E337" s="41">
        <v>0.02</v>
      </c>
      <c r="F337" s="41">
        <v>4.0000000000000002E-4</v>
      </c>
    </row>
    <row r="338" spans="1:6" s="1" customFormat="1" ht="24">
      <c r="A338" s="38" t="s">
        <v>626</v>
      </c>
      <c r="B338" s="39" t="s">
        <v>627</v>
      </c>
      <c r="C338" s="40" t="s">
        <v>628</v>
      </c>
      <c r="D338" s="39" t="s">
        <v>91</v>
      </c>
      <c r="E338" s="41">
        <v>0.73599999999999999</v>
      </c>
      <c r="F338" s="41">
        <v>1.472E-2</v>
      </c>
    </row>
    <row r="339" spans="1:6" s="1" customFormat="1" ht="36">
      <c r="A339" s="38" t="s">
        <v>629</v>
      </c>
      <c r="B339" s="39" t="s">
        <v>630</v>
      </c>
      <c r="C339" s="40" t="s">
        <v>631</v>
      </c>
      <c r="D339" s="39" t="s">
        <v>57</v>
      </c>
      <c r="E339" s="41">
        <v>0.13</v>
      </c>
      <c r="F339" s="41">
        <v>2.5999999999999999E-3</v>
      </c>
    </row>
    <row r="340" spans="1:6" s="1" customFormat="1">
      <c r="A340" s="15" t="s">
        <v>632</v>
      </c>
      <c r="B340" s="16" t="s">
        <v>633</v>
      </c>
      <c r="C340" s="16" t="s">
        <v>634</v>
      </c>
      <c r="D340" s="17" t="s">
        <v>286</v>
      </c>
      <c r="E340" s="263">
        <v>2</v>
      </c>
      <c r="F340" s="264"/>
    </row>
    <row r="341" spans="1:6" ht="26.4">
      <c r="A341" s="15" t="s">
        <v>635</v>
      </c>
      <c r="B341" s="16" t="s">
        <v>872</v>
      </c>
      <c r="C341" s="16" t="s">
        <v>63</v>
      </c>
      <c r="D341" s="17" t="s">
        <v>57</v>
      </c>
      <c r="E341" s="273">
        <v>1.056</v>
      </c>
      <c r="F341" s="274"/>
    </row>
    <row r="342" spans="1:6">
      <c r="A342" s="24" t="s">
        <v>636</v>
      </c>
      <c r="B342" s="25" t="s">
        <v>65</v>
      </c>
      <c r="C342" s="26" t="s">
        <v>66</v>
      </c>
      <c r="D342" s="25" t="s">
        <v>29</v>
      </c>
      <c r="E342" s="27">
        <v>0.14779999999999999</v>
      </c>
      <c r="F342" s="27">
        <v>0.15607699999999999</v>
      </c>
    </row>
    <row r="343" spans="1:6">
      <c r="A343" s="15" t="s">
        <v>637</v>
      </c>
      <c r="B343" s="16" t="s">
        <v>638</v>
      </c>
      <c r="C343" s="16" t="s">
        <v>639</v>
      </c>
      <c r="D343" s="17" t="s">
        <v>640</v>
      </c>
      <c r="E343" s="273">
        <v>2</v>
      </c>
      <c r="F343" s="274"/>
    </row>
    <row r="344" spans="1:6">
      <c r="A344" s="19" t="s">
        <v>641</v>
      </c>
      <c r="B344" s="20" t="s">
        <v>19</v>
      </c>
      <c r="C344" s="21" t="s">
        <v>24</v>
      </c>
      <c r="D344" s="20" t="s">
        <v>25</v>
      </c>
      <c r="E344" s="22">
        <v>3.65</v>
      </c>
      <c r="F344" s="22">
        <v>7.3</v>
      </c>
    </row>
    <row r="345" spans="1:6">
      <c r="A345" s="24" t="s">
        <v>642</v>
      </c>
      <c r="B345" s="25" t="s">
        <v>296</v>
      </c>
      <c r="C345" s="26" t="s">
        <v>32</v>
      </c>
      <c r="D345" s="25" t="s">
        <v>29</v>
      </c>
      <c r="E345" s="27">
        <v>0.1</v>
      </c>
      <c r="F345" s="27">
        <v>0.2</v>
      </c>
    </row>
    <row r="346" spans="1:6">
      <c r="A346" s="34" t="s">
        <v>643</v>
      </c>
      <c r="B346" s="35" t="s">
        <v>298</v>
      </c>
      <c r="C346" s="36" t="s">
        <v>299</v>
      </c>
      <c r="D346" s="35" t="s">
        <v>91</v>
      </c>
      <c r="E346" s="37">
        <v>0.35</v>
      </c>
      <c r="F346" s="37">
        <v>0.7</v>
      </c>
    </row>
    <row r="347" spans="1:6">
      <c r="A347" s="38" t="s">
        <v>644</v>
      </c>
      <c r="B347" s="39" t="s">
        <v>645</v>
      </c>
      <c r="C347" s="40" t="s">
        <v>646</v>
      </c>
      <c r="D347" s="39" t="s">
        <v>91</v>
      </c>
      <c r="E347" s="41">
        <v>0.02</v>
      </c>
      <c r="F347" s="41">
        <v>0.04</v>
      </c>
    </row>
    <row r="348" spans="1:6">
      <c r="A348" s="38" t="s">
        <v>647</v>
      </c>
      <c r="B348" s="39" t="s">
        <v>648</v>
      </c>
      <c r="C348" s="40" t="s">
        <v>649</v>
      </c>
      <c r="D348" s="39" t="s">
        <v>286</v>
      </c>
      <c r="E348" s="41">
        <v>1</v>
      </c>
      <c r="F348" s="41">
        <v>2</v>
      </c>
    </row>
    <row r="349" spans="1:6">
      <c r="A349" s="15" t="s">
        <v>650</v>
      </c>
      <c r="B349" s="16" t="s">
        <v>651</v>
      </c>
      <c r="C349" s="16" t="s">
        <v>652</v>
      </c>
      <c r="D349" s="17" t="s">
        <v>640</v>
      </c>
      <c r="E349" s="273">
        <v>2</v>
      </c>
      <c r="F349" s="274"/>
    </row>
    <row r="350" spans="1:6">
      <c r="A350" s="19" t="s">
        <v>653</v>
      </c>
      <c r="B350" s="20" t="s">
        <v>19</v>
      </c>
      <c r="C350" s="21" t="s">
        <v>24</v>
      </c>
      <c r="D350" s="20" t="s">
        <v>25</v>
      </c>
      <c r="E350" s="22">
        <v>4.53</v>
      </c>
      <c r="F350" s="22">
        <v>9.06</v>
      </c>
    </row>
    <row r="351" spans="1:6">
      <c r="A351" s="24" t="s">
        <v>654</v>
      </c>
      <c r="B351" s="25" t="s">
        <v>296</v>
      </c>
      <c r="C351" s="26" t="s">
        <v>32</v>
      </c>
      <c r="D351" s="25" t="s">
        <v>29</v>
      </c>
      <c r="E351" s="27">
        <v>0.1</v>
      </c>
      <c r="F351" s="27">
        <v>0.2</v>
      </c>
    </row>
    <row r="352" spans="1:6">
      <c r="A352" s="34" t="s">
        <v>655</v>
      </c>
      <c r="B352" s="35" t="s">
        <v>298</v>
      </c>
      <c r="C352" s="36" t="s">
        <v>299</v>
      </c>
      <c r="D352" s="35" t="s">
        <v>91</v>
      </c>
      <c r="E352" s="37">
        <v>0.35</v>
      </c>
      <c r="F352" s="37">
        <v>0.7</v>
      </c>
    </row>
    <row r="353" spans="1:6">
      <c r="A353" s="38" t="s">
        <v>656</v>
      </c>
      <c r="B353" s="39" t="s">
        <v>645</v>
      </c>
      <c r="C353" s="40" t="s">
        <v>646</v>
      </c>
      <c r="D353" s="39" t="s">
        <v>91</v>
      </c>
      <c r="E353" s="41">
        <v>0.03</v>
      </c>
      <c r="F353" s="41">
        <v>0.06</v>
      </c>
    </row>
    <row r="354" spans="1:6">
      <c r="A354" s="38" t="s">
        <v>657</v>
      </c>
      <c r="B354" s="39" t="s">
        <v>658</v>
      </c>
      <c r="C354" s="40" t="s">
        <v>659</v>
      </c>
      <c r="D354" s="39" t="s">
        <v>660</v>
      </c>
      <c r="E354" s="41">
        <v>1.7000000000000001E-2</v>
      </c>
      <c r="F354" s="41">
        <v>3.4000000000000002E-2</v>
      </c>
    </row>
    <row r="355" spans="1:6">
      <c r="A355" s="38" t="s">
        <v>661</v>
      </c>
      <c r="B355" s="39" t="s">
        <v>648</v>
      </c>
      <c r="C355" s="40" t="s">
        <v>649</v>
      </c>
      <c r="D355" s="39" t="s">
        <v>286</v>
      </c>
      <c r="E355" s="41">
        <v>1</v>
      </c>
      <c r="F355" s="41">
        <v>2</v>
      </c>
    </row>
    <row r="356" spans="1:6" ht="15.6">
      <c r="A356" s="275" t="s">
        <v>662</v>
      </c>
      <c r="B356" s="276"/>
      <c r="C356" s="276"/>
      <c r="D356" s="276"/>
      <c r="E356" s="276"/>
      <c r="F356" s="277"/>
    </row>
    <row r="357" spans="1:6">
      <c r="A357" s="15" t="s">
        <v>663</v>
      </c>
      <c r="B357" s="16" t="s">
        <v>664</v>
      </c>
      <c r="C357" s="16" t="s">
        <v>665</v>
      </c>
      <c r="D357" s="17" t="s">
        <v>164</v>
      </c>
      <c r="E357" s="263">
        <v>454</v>
      </c>
      <c r="F357" s="264"/>
    </row>
    <row r="358" spans="1:6" ht="13.8" thickBot="1">
      <c r="A358" s="265"/>
      <c r="B358" s="266"/>
      <c r="C358" s="266"/>
      <c r="D358" s="266"/>
      <c r="E358" s="266"/>
      <c r="F358" s="267"/>
    </row>
    <row r="359" spans="1:6" ht="13.8" thickTop="1">
      <c r="A359" s="268" t="s">
        <v>666</v>
      </c>
      <c r="B359" s="269"/>
      <c r="C359" s="269"/>
      <c r="D359" s="46"/>
      <c r="E359" s="47"/>
      <c r="F359" s="48"/>
    </row>
    <row r="360" spans="1:6">
      <c r="A360" s="270"/>
      <c r="B360" s="271"/>
      <c r="C360" s="271"/>
      <c r="D360" s="271"/>
      <c r="E360" s="271"/>
      <c r="F360" s="272"/>
    </row>
    <row r="361" spans="1:6">
      <c r="A361" s="49"/>
      <c r="B361" s="50"/>
      <c r="C361" s="51" t="s">
        <v>667</v>
      </c>
      <c r="D361" s="52"/>
      <c r="E361" s="53"/>
      <c r="F361" s="54"/>
    </row>
    <row r="362" spans="1:6">
      <c r="A362" s="55" t="s">
        <v>19</v>
      </c>
      <c r="B362" s="56" t="s">
        <v>530</v>
      </c>
      <c r="C362" s="56" t="s">
        <v>531</v>
      </c>
      <c r="D362" s="57" t="s">
        <v>25</v>
      </c>
      <c r="E362" s="58"/>
      <c r="F362" s="58">
        <v>8.36</v>
      </c>
    </row>
    <row r="363" spans="1:6">
      <c r="A363" s="55" t="s">
        <v>36</v>
      </c>
      <c r="B363" s="56" t="s">
        <v>533</v>
      </c>
      <c r="C363" s="56" t="s">
        <v>534</v>
      </c>
      <c r="D363" s="57" t="s">
        <v>25</v>
      </c>
      <c r="E363" s="58"/>
      <c r="F363" s="58">
        <v>4.5599999999999996</v>
      </c>
    </row>
    <row r="364" spans="1:6">
      <c r="A364" s="49"/>
      <c r="B364" s="50"/>
      <c r="C364" s="51" t="s">
        <v>668</v>
      </c>
      <c r="D364" s="52"/>
      <c r="E364" s="53"/>
      <c r="F364" s="54"/>
    </row>
    <row r="365" spans="1:6">
      <c r="A365" s="55" t="s">
        <v>44</v>
      </c>
      <c r="B365" s="56" t="s">
        <v>19</v>
      </c>
      <c r="C365" s="56" t="s">
        <v>24</v>
      </c>
      <c r="D365" s="57" t="s">
        <v>25</v>
      </c>
      <c r="E365" s="58"/>
      <c r="F365" s="58">
        <v>1304.5359000000001</v>
      </c>
    </row>
  </sheetData>
  <mergeCells count="94">
    <mergeCell ref="B9:F9"/>
    <mergeCell ref="B2:F2"/>
    <mergeCell ref="B3:F3"/>
    <mergeCell ref="D5:F5"/>
    <mergeCell ref="B6:F6"/>
    <mergeCell ref="B8:F8"/>
    <mergeCell ref="C11:F11"/>
    <mergeCell ref="A12:A13"/>
    <mergeCell ref="B12:B13"/>
    <mergeCell ref="C12:C13"/>
    <mergeCell ref="D12:D13"/>
    <mergeCell ref="E12:F12"/>
    <mergeCell ref="E75:F75"/>
    <mergeCell ref="A15:F15"/>
    <mergeCell ref="A16:F16"/>
    <mergeCell ref="E17:F17"/>
    <mergeCell ref="E22:F22"/>
    <mergeCell ref="E25:F25"/>
    <mergeCell ref="E29:F29"/>
    <mergeCell ref="E31:F31"/>
    <mergeCell ref="E33:F33"/>
    <mergeCell ref="E43:F43"/>
    <mergeCell ref="E55:F55"/>
    <mergeCell ref="E63:F63"/>
    <mergeCell ref="E102:F102"/>
    <mergeCell ref="E77:F77"/>
    <mergeCell ref="A79:F79"/>
    <mergeCell ref="E80:F80"/>
    <mergeCell ref="E88:F88"/>
    <mergeCell ref="A89:F89"/>
    <mergeCell ref="E90:F90"/>
    <mergeCell ref="E92:F92"/>
    <mergeCell ref="E95:F95"/>
    <mergeCell ref="E97:F97"/>
    <mergeCell ref="E99:F99"/>
    <mergeCell ref="E101:F101"/>
    <mergeCell ref="E130:F130"/>
    <mergeCell ref="E104:F104"/>
    <mergeCell ref="E106:F106"/>
    <mergeCell ref="E108:F108"/>
    <mergeCell ref="E112:F112"/>
    <mergeCell ref="E115:F115"/>
    <mergeCell ref="E117:F117"/>
    <mergeCell ref="A119:F119"/>
    <mergeCell ref="E120:F120"/>
    <mergeCell ref="E123:F123"/>
    <mergeCell ref="E125:F125"/>
    <mergeCell ref="E128:F128"/>
    <mergeCell ref="E181:F181"/>
    <mergeCell ref="E139:F139"/>
    <mergeCell ref="E140:F140"/>
    <mergeCell ref="E141:F141"/>
    <mergeCell ref="E150:F150"/>
    <mergeCell ref="E155:F155"/>
    <mergeCell ref="E156:F156"/>
    <mergeCell ref="E157:F157"/>
    <mergeCell ref="A159:F159"/>
    <mergeCell ref="E160:F160"/>
    <mergeCell ref="E167:F167"/>
    <mergeCell ref="E174:F174"/>
    <mergeCell ref="E279:F279"/>
    <mergeCell ref="E183:F183"/>
    <mergeCell ref="E195:F195"/>
    <mergeCell ref="E206:F206"/>
    <mergeCell ref="E218:F218"/>
    <mergeCell ref="E219:F219"/>
    <mergeCell ref="E220:F220"/>
    <mergeCell ref="E233:F233"/>
    <mergeCell ref="E247:F247"/>
    <mergeCell ref="E261:F261"/>
    <mergeCell ref="E268:F268"/>
    <mergeCell ref="E273:F273"/>
    <mergeCell ref="E323:F323"/>
    <mergeCell ref="E284:F284"/>
    <mergeCell ref="E285:F285"/>
    <mergeCell ref="A286:F286"/>
    <mergeCell ref="E287:F287"/>
    <mergeCell ref="E289:F289"/>
    <mergeCell ref="E292:F292"/>
    <mergeCell ref="E294:F294"/>
    <mergeCell ref="E298:F298"/>
    <mergeCell ref="E308:F308"/>
    <mergeCell ref="E312:F312"/>
    <mergeCell ref="A322:F322"/>
    <mergeCell ref="E357:F357"/>
    <mergeCell ref="A358:F358"/>
    <mergeCell ref="A359:C359"/>
    <mergeCell ref="A360:F360"/>
    <mergeCell ref="E329:F329"/>
    <mergeCell ref="E340:F340"/>
    <mergeCell ref="E341:F341"/>
    <mergeCell ref="E343:F343"/>
    <mergeCell ref="E349:F349"/>
    <mergeCell ref="A356:F356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73" fitToHeight="10000" orientation="portrait" horizontalDpi="300" verticalDpi="300" r:id="rId1"/>
  <headerFooter>
    <oddHeader>&amp;L&amp;9ПРОГРАММНЫЙ КОМПЛЕКС АВС4-UZ (РЕДАКЦИЯ 2020.4)&amp;C&amp;P&amp;R200000040</oddHeader>
    <oddFooter>&amp;CСтраниц -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30"/>
  <sheetViews>
    <sheetView workbookViewId="0">
      <selection activeCell="A2" sqref="A2:D2"/>
    </sheetView>
  </sheetViews>
  <sheetFormatPr defaultColWidth="9.109375" defaultRowHeight="13.2"/>
  <cols>
    <col min="1" max="1" width="5.44140625" style="59" customWidth="1"/>
    <col min="2" max="2" width="51.44140625" style="59" customWidth="1"/>
    <col min="3" max="3" width="9.109375" style="59"/>
    <col min="4" max="4" width="12.44140625" style="59" customWidth="1"/>
    <col min="5" max="16384" width="9.109375" style="59"/>
  </cols>
  <sheetData>
    <row r="2" spans="1:4" ht="91.5" customHeight="1">
      <c r="A2" s="301"/>
      <c r="B2" s="301"/>
      <c r="C2" s="301"/>
      <c r="D2" s="301"/>
    </row>
    <row r="3" spans="1:4">
      <c r="B3" s="60"/>
    </row>
    <row r="4" spans="1:4" ht="27.75" customHeight="1">
      <c r="A4" s="301" t="s">
        <v>1149</v>
      </c>
      <c r="B4" s="301"/>
      <c r="C4" s="301"/>
      <c r="D4" s="301"/>
    </row>
    <row r="5" spans="1:4">
      <c r="B5" s="60"/>
    </row>
    <row r="6" spans="1:4" ht="15.6">
      <c r="A6" s="302" t="s">
        <v>1150</v>
      </c>
      <c r="B6" s="302"/>
      <c r="C6" s="302"/>
      <c r="D6" s="302"/>
    </row>
    <row r="8" spans="1:4" ht="13.2" customHeight="1">
      <c r="A8" s="303" t="s">
        <v>671</v>
      </c>
      <c r="B8" s="303" t="s">
        <v>672</v>
      </c>
      <c r="C8" s="303" t="s">
        <v>14</v>
      </c>
      <c r="D8" s="303" t="s">
        <v>673</v>
      </c>
    </row>
    <row r="9" spans="1:4">
      <c r="A9" s="304"/>
      <c r="B9" s="304"/>
      <c r="C9" s="304"/>
      <c r="D9" s="304"/>
    </row>
    <row r="10" spans="1:4">
      <c r="A10" s="305"/>
      <c r="B10" s="305"/>
      <c r="C10" s="305"/>
      <c r="D10" s="305"/>
    </row>
    <row r="11" spans="1:4">
      <c r="A11" s="61">
        <v>1</v>
      </c>
      <c r="B11" s="62">
        <v>2</v>
      </c>
      <c r="C11" s="62">
        <v>3</v>
      </c>
      <c r="D11" s="62">
        <v>4</v>
      </c>
    </row>
    <row r="12" spans="1:4">
      <c r="A12" s="296"/>
      <c r="B12" s="296"/>
      <c r="C12" s="296"/>
      <c r="D12" s="296"/>
    </row>
    <row r="13" spans="1:4" ht="15.6">
      <c r="A13" s="297" t="s">
        <v>674</v>
      </c>
      <c r="B13" s="298"/>
      <c r="C13" s="298"/>
      <c r="D13" s="298"/>
    </row>
    <row r="14" spans="1:4">
      <c r="A14" s="299"/>
      <c r="B14" s="300"/>
      <c r="C14" s="300"/>
      <c r="D14" s="300"/>
    </row>
    <row r="15" spans="1:4">
      <c r="A15" s="294"/>
      <c r="B15" s="295"/>
      <c r="C15" s="295"/>
      <c r="D15" s="295"/>
    </row>
    <row r="16" spans="1:4" ht="15.6">
      <c r="A16" s="292" t="s">
        <v>675</v>
      </c>
      <c r="B16" s="293"/>
      <c r="C16" s="293"/>
      <c r="D16" s="293"/>
    </row>
    <row r="17" spans="1:4">
      <c r="A17" s="63" t="s">
        <v>19</v>
      </c>
      <c r="B17" s="64" t="s">
        <v>24</v>
      </c>
      <c r="C17" s="65" t="s">
        <v>25</v>
      </c>
      <c r="D17" s="166">
        <f>'[2]2-04_ЛРВ'!F365</f>
        <v>1304.5359000000001</v>
      </c>
    </row>
    <row r="18" spans="1:4" ht="26.4">
      <c r="A18" s="63" t="s">
        <v>36</v>
      </c>
      <c r="B18" s="64" t="s">
        <v>531</v>
      </c>
      <c r="C18" s="65" t="s">
        <v>25</v>
      </c>
      <c r="D18" s="166">
        <f>'[2]2-04_ЛРВ'!F362</f>
        <v>8.36</v>
      </c>
    </row>
    <row r="19" spans="1:4" ht="26.4">
      <c r="A19" s="67"/>
      <c r="B19" s="68" t="s">
        <v>676</v>
      </c>
      <c r="C19" s="68" t="s">
        <v>25</v>
      </c>
      <c r="D19" s="167">
        <f>SUM(D17:D18)</f>
        <v>1312.8959</v>
      </c>
    </row>
    <row r="20" spans="1:4">
      <c r="A20" s="294"/>
      <c r="B20" s="295"/>
      <c r="C20" s="295"/>
      <c r="D20" s="295"/>
    </row>
    <row r="21" spans="1:4" ht="15.6">
      <c r="A21" s="292" t="s">
        <v>677</v>
      </c>
      <c r="B21" s="293"/>
      <c r="C21" s="293"/>
      <c r="D21" s="293"/>
    </row>
    <row r="22" spans="1:4" ht="26.4">
      <c r="A22" s="70" t="s">
        <v>19</v>
      </c>
      <c r="B22" s="71" t="s">
        <v>101</v>
      </c>
      <c r="C22" s="72" t="s">
        <v>29</v>
      </c>
      <c r="D22" s="73">
        <v>0.54177200000000003</v>
      </c>
    </row>
    <row r="23" spans="1:4">
      <c r="A23" s="70" t="s">
        <v>36</v>
      </c>
      <c r="B23" s="71" t="s">
        <v>74</v>
      </c>
      <c r="C23" s="72" t="s">
        <v>29</v>
      </c>
      <c r="D23" s="73">
        <v>5.5440000000000003E-2</v>
      </c>
    </row>
    <row r="24" spans="1:4">
      <c r="A24" s="70" t="s">
        <v>44</v>
      </c>
      <c r="B24" s="71" t="s">
        <v>28</v>
      </c>
      <c r="C24" s="72" t="s">
        <v>29</v>
      </c>
      <c r="D24" s="73">
        <v>0.65291999999999994</v>
      </c>
    </row>
    <row r="25" spans="1:4" ht="26.4">
      <c r="A25" s="70" t="s">
        <v>54</v>
      </c>
      <c r="B25" s="71" t="s">
        <v>547</v>
      </c>
      <c r="C25" s="72" t="s">
        <v>29</v>
      </c>
      <c r="D25" s="73">
        <v>26.202639999999999</v>
      </c>
    </row>
    <row r="26" spans="1:4" ht="39.6">
      <c r="A26" s="70" t="s">
        <v>61</v>
      </c>
      <c r="B26" s="71" t="s">
        <v>371</v>
      </c>
      <c r="C26" s="72" t="s">
        <v>29</v>
      </c>
      <c r="D26" s="73">
        <v>102.50829</v>
      </c>
    </row>
    <row r="27" spans="1:4" ht="26.4">
      <c r="A27" s="70" t="s">
        <v>67</v>
      </c>
      <c r="B27" s="71" t="s">
        <v>78</v>
      </c>
      <c r="C27" s="72" t="s">
        <v>29</v>
      </c>
      <c r="D27" s="73">
        <v>2.0202770000000001</v>
      </c>
    </row>
    <row r="28" spans="1:4">
      <c r="A28" s="70" t="s">
        <v>95</v>
      </c>
      <c r="B28" s="71" t="s">
        <v>104</v>
      </c>
      <c r="C28" s="72" t="s">
        <v>29</v>
      </c>
      <c r="D28" s="73">
        <v>9.2399999999999996E-2</v>
      </c>
    </row>
    <row r="29" spans="1:4">
      <c r="A29" s="70" t="s">
        <v>127</v>
      </c>
      <c r="B29" s="71" t="s">
        <v>537</v>
      </c>
      <c r="C29" s="72" t="s">
        <v>29</v>
      </c>
      <c r="D29" s="73">
        <v>33.44</v>
      </c>
    </row>
    <row r="30" spans="1:4">
      <c r="A30" s="70" t="s">
        <v>137</v>
      </c>
      <c r="B30" s="71" t="s">
        <v>81</v>
      </c>
      <c r="C30" s="72" t="s">
        <v>29</v>
      </c>
      <c r="D30" s="73">
        <v>1.31054</v>
      </c>
    </row>
    <row r="31" spans="1:4">
      <c r="A31" s="70" t="s">
        <v>153</v>
      </c>
      <c r="B31" s="71" t="s">
        <v>84</v>
      </c>
      <c r="C31" s="72" t="s">
        <v>29</v>
      </c>
      <c r="D31" s="73">
        <v>2.9260000000000002</v>
      </c>
    </row>
    <row r="32" spans="1:4" ht="39.6">
      <c r="A32" s="70" t="s">
        <v>157</v>
      </c>
      <c r="B32" s="71" t="s">
        <v>50</v>
      </c>
      <c r="C32" s="72" t="s">
        <v>29</v>
      </c>
      <c r="D32" s="73">
        <v>26.92374976</v>
      </c>
    </row>
    <row r="33" spans="1:4" ht="26.4">
      <c r="A33" s="70" t="s">
        <v>161</v>
      </c>
      <c r="B33" s="71" t="s">
        <v>678</v>
      </c>
      <c r="C33" s="72" t="s">
        <v>29</v>
      </c>
      <c r="D33" s="73">
        <v>7</v>
      </c>
    </row>
    <row r="34" spans="1:4" ht="26.4">
      <c r="A34" s="70" t="s">
        <v>182</v>
      </c>
      <c r="B34" s="71" t="s">
        <v>252</v>
      </c>
      <c r="C34" s="72" t="s">
        <v>29</v>
      </c>
      <c r="D34" s="73">
        <v>37.099620799999997</v>
      </c>
    </row>
    <row r="35" spans="1:4" ht="26.4">
      <c r="A35" s="70" t="s">
        <v>187</v>
      </c>
      <c r="B35" s="71" t="s">
        <v>376</v>
      </c>
      <c r="C35" s="72" t="s">
        <v>29</v>
      </c>
      <c r="D35" s="73">
        <v>13.23968</v>
      </c>
    </row>
    <row r="36" spans="1:4" ht="26.4">
      <c r="A36" s="70" t="s">
        <v>191</v>
      </c>
      <c r="B36" s="71" t="s">
        <v>168</v>
      </c>
      <c r="C36" s="72" t="s">
        <v>29</v>
      </c>
      <c r="D36" s="73">
        <v>1.3552</v>
      </c>
    </row>
    <row r="37" spans="1:4">
      <c r="A37" s="70" t="s">
        <v>199</v>
      </c>
      <c r="B37" s="71" t="s">
        <v>271</v>
      </c>
      <c r="C37" s="72" t="s">
        <v>29</v>
      </c>
      <c r="D37" s="73">
        <v>6.4897998000000001</v>
      </c>
    </row>
    <row r="38" spans="1:4" ht="39.6">
      <c r="A38" s="70" t="s">
        <v>203</v>
      </c>
      <c r="B38" s="71" t="s">
        <v>540</v>
      </c>
      <c r="C38" s="72" t="s">
        <v>29</v>
      </c>
      <c r="D38" s="73">
        <v>38</v>
      </c>
    </row>
    <row r="39" spans="1:4">
      <c r="A39" s="70" t="s">
        <v>207</v>
      </c>
      <c r="B39" s="71" t="s">
        <v>87</v>
      </c>
      <c r="C39" s="72" t="s">
        <v>29</v>
      </c>
      <c r="D39" s="73">
        <v>5.7640844800000002</v>
      </c>
    </row>
    <row r="40" spans="1:4">
      <c r="A40" s="70" t="s">
        <v>210</v>
      </c>
      <c r="B40" s="71" t="s">
        <v>379</v>
      </c>
      <c r="C40" s="72" t="s">
        <v>29</v>
      </c>
      <c r="D40" s="73">
        <v>16.6965</v>
      </c>
    </row>
    <row r="41" spans="1:4">
      <c r="A41" s="70" t="s">
        <v>213</v>
      </c>
      <c r="B41" s="71" t="s">
        <v>502</v>
      </c>
      <c r="C41" s="72" t="s">
        <v>29</v>
      </c>
      <c r="D41" s="73">
        <v>2.48</v>
      </c>
    </row>
    <row r="42" spans="1:4" ht="39.6">
      <c r="A42" s="70" t="s">
        <v>216</v>
      </c>
      <c r="B42" s="71" t="s">
        <v>53</v>
      </c>
      <c r="C42" s="72" t="s">
        <v>29</v>
      </c>
      <c r="D42" s="73">
        <v>11.55</v>
      </c>
    </row>
    <row r="43" spans="1:4" ht="26.4">
      <c r="A43" s="70" t="s">
        <v>220</v>
      </c>
      <c r="B43" s="71" t="s">
        <v>586</v>
      </c>
      <c r="C43" s="72" t="s">
        <v>29</v>
      </c>
      <c r="D43" s="73">
        <v>4.2928955999999996</v>
      </c>
    </row>
    <row r="44" spans="1:4">
      <c r="A44" s="70" t="s">
        <v>224</v>
      </c>
      <c r="B44" s="71" t="s">
        <v>43</v>
      </c>
      <c r="C44" s="72" t="s">
        <v>29</v>
      </c>
      <c r="D44" s="73">
        <v>0.61677000000000004</v>
      </c>
    </row>
    <row r="45" spans="1:4" ht="26.4">
      <c r="A45" s="70" t="s">
        <v>232</v>
      </c>
      <c r="B45" s="71" t="s">
        <v>382</v>
      </c>
      <c r="C45" s="72" t="s">
        <v>29</v>
      </c>
      <c r="D45" s="73">
        <v>15.799200000000001</v>
      </c>
    </row>
    <row r="46" spans="1:4">
      <c r="A46" s="70" t="s">
        <v>237</v>
      </c>
      <c r="B46" s="71" t="s">
        <v>231</v>
      </c>
      <c r="C46" s="72" t="s">
        <v>29</v>
      </c>
      <c r="D46" s="73">
        <v>48.875903999999998</v>
      </c>
    </row>
    <row r="47" spans="1:4" ht="26.4">
      <c r="A47" s="70" t="s">
        <v>241</v>
      </c>
      <c r="B47" s="71" t="s">
        <v>505</v>
      </c>
      <c r="C47" s="72" t="s">
        <v>29</v>
      </c>
      <c r="D47" s="73">
        <v>6.6791999999999998</v>
      </c>
    </row>
    <row r="48" spans="1:4" ht="52.8">
      <c r="A48" s="70" t="s">
        <v>246</v>
      </c>
      <c r="B48" s="71" t="s">
        <v>60</v>
      </c>
      <c r="C48" s="72" t="s">
        <v>29</v>
      </c>
      <c r="D48" s="73">
        <v>2.3442968999999998</v>
      </c>
    </row>
    <row r="49" spans="1:4" ht="52.8">
      <c r="A49" s="70" t="s">
        <v>253</v>
      </c>
      <c r="B49" s="71" t="s">
        <v>198</v>
      </c>
      <c r="C49" s="72" t="s">
        <v>29</v>
      </c>
      <c r="D49" s="73">
        <v>5.7745541999999999</v>
      </c>
    </row>
    <row r="50" spans="1:4">
      <c r="A50" s="70" t="s">
        <v>257</v>
      </c>
      <c r="B50" s="71" t="s">
        <v>385</v>
      </c>
      <c r="C50" s="72" t="s">
        <v>29</v>
      </c>
      <c r="D50" s="73">
        <v>8.3605199999999993</v>
      </c>
    </row>
    <row r="51" spans="1:4" ht="26.4">
      <c r="A51" s="70" t="s">
        <v>262</v>
      </c>
      <c r="B51" s="71" t="s">
        <v>32</v>
      </c>
      <c r="C51" s="72" t="s">
        <v>29</v>
      </c>
      <c r="D51" s="73">
        <v>3.2302279999999999</v>
      </c>
    </row>
    <row r="52" spans="1:4" ht="26.4">
      <c r="A52" s="70" t="s">
        <v>264</v>
      </c>
      <c r="B52" s="71" t="s">
        <v>32</v>
      </c>
      <c r="C52" s="72" t="s">
        <v>29</v>
      </c>
      <c r="D52" s="73">
        <v>4.4756581999999998</v>
      </c>
    </row>
    <row r="53" spans="1:4">
      <c r="A53" s="70" t="s">
        <v>283</v>
      </c>
      <c r="B53" s="71" t="s">
        <v>338</v>
      </c>
      <c r="C53" s="72" t="s">
        <v>29</v>
      </c>
      <c r="D53" s="73">
        <v>12.245200000000001</v>
      </c>
    </row>
    <row r="54" spans="1:4">
      <c r="A54" s="70" t="s">
        <v>287</v>
      </c>
      <c r="B54" s="71" t="s">
        <v>108</v>
      </c>
      <c r="C54" s="72" t="s">
        <v>29</v>
      </c>
      <c r="D54" s="73">
        <v>4.6199999999999998E-2</v>
      </c>
    </row>
    <row r="55" spans="1:4">
      <c r="A55" s="70" t="s">
        <v>290</v>
      </c>
      <c r="B55" s="71" t="s">
        <v>35</v>
      </c>
      <c r="C55" s="72" t="s">
        <v>29</v>
      </c>
      <c r="D55" s="73">
        <v>15.29</v>
      </c>
    </row>
    <row r="56" spans="1:4" ht="26.4">
      <c r="A56" s="70" t="s">
        <v>311</v>
      </c>
      <c r="B56" s="71" t="s">
        <v>679</v>
      </c>
      <c r="C56" s="72" t="s">
        <v>29</v>
      </c>
      <c r="D56" s="73">
        <v>0.54177200000000003</v>
      </c>
    </row>
    <row r="57" spans="1:4" ht="26.4">
      <c r="A57" s="70" t="s">
        <v>320</v>
      </c>
      <c r="B57" s="71" t="s">
        <v>680</v>
      </c>
      <c r="C57" s="72" t="s">
        <v>29</v>
      </c>
      <c r="D57" s="73">
        <v>0.94864000000000004</v>
      </c>
    </row>
    <row r="58" spans="1:4" ht="26.4">
      <c r="A58" s="70" t="s">
        <v>323</v>
      </c>
      <c r="B58" s="71" t="s">
        <v>681</v>
      </c>
      <c r="C58" s="72" t="s">
        <v>29</v>
      </c>
      <c r="D58" s="73">
        <v>0.42196</v>
      </c>
    </row>
    <row r="59" spans="1:4" ht="26.4">
      <c r="A59" s="70" t="s">
        <v>327</v>
      </c>
      <c r="B59" s="71" t="s">
        <v>682</v>
      </c>
      <c r="C59" s="72" t="s">
        <v>29</v>
      </c>
      <c r="D59" s="73">
        <v>0.47739999999999999</v>
      </c>
    </row>
    <row r="60" spans="1:4" ht="26.4">
      <c r="A60" s="70" t="s">
        <v>330</v>
      </c>
      <c r="B60" s="71" t="s">
        <v>66</v>
      </c>
      <c r="C60" s="72" t="s">
        <v>29</v>
      </c>
      <c r="D60" s="73">
        <v>119.74963871999999</v>
      </c>
    </row>
    <row r="61" spans="1:4">
      <c r="A61" s="67"/>
      <c r="B61" s="68" t="s">
        <v>683</v>
      </c>
      <c r="C61" s="68" t="s">
        <v>684</v>
      </c>
      <c r="D61" s="74"/>
    </row>
    <row r="62" spans="1:4">
      <c r="A62" s="294"/>
      <c r="B62" s="295"/>
      <c r="C62" s="295"/>
      <c r="D62" s="295"/>
    </row>
    <row r="63" spans="1:4" ht="15.6">
      <c r="A63" s="292" t="s">
        <v>685</v>
      </c>
      <c r="B63" s="293"/>
      <c r="C63" s="293"/>
      <c r="D63" s="293"/>
    </row>
    <row r="64" spans="1:4" ht="26.4">
      <c r="A64" s="70" t="s">
        <v>19</v>
      </c>
      <c r="B64" s="71" t="s">
        <v>151</v>
      </c>
      <c r="C64" s="72" t="s">
        <v>57</v>
      </c>
      <c r="D64" s="73">
        <v>14.8764</v>
      </c>
    </row>
    <row r="65" spans="1:4" ht="26.4">
      <c r="A65" s="70" t="s">
        <v>36</v>
      </c>
      <c r="B65" s="71" t="s">
        <v>123</v>
      </c>
      <c r="C65" s="72" t="s">
        <v>57</v>
      </c>
      <c r="D65" s="73">
        <v>21.365960000000001</v>
      </c>
    </row>
    <row r="66" spans="1:4" ht="26.4">
      <c r="A66" s="70" t="s">
        <v>44</v>
      </c>
      <c r="B66" s="71" t="s">
        <v>299</v>
      </c>
      <c r="C66" s="72" t="s">
        <v>91</v>
      </c>
      <c r="D66" s="73">
        <v>2.2214999999999998</v>
      </c>
    </row>
    <row r="67" spans="1:4">
      <c r="A67" s="70" t="s">
        <v>54</v>
      </c>
      <c r="B67" s="71" t="s">
        <v>319</v>
      </c>
      <c r="C67" s="72" t="s">
        <v>91</v>
      </c>
      <c r="D67" s="73">
        <v>0.28999999999999998</v>
      </c>
    </row>
    <row r="68" spans="1:4" ht="26.4">
      <c r="A68" s="70" t="s">
        <v>61</v>
      </c>
      <c r="B68" s="71" t="s">
        <v>646</v>
      </c>
      <c r="C68" s="72" t="s">
        <v>91</v>
      </c>
      <c r="D68" s="73">
        <v>0.1</v>
      </c>
    </row>
    <row r="69" spans="1:4">
      <c r="A69" s="70" t="s">
        <v>67</v>
      </c>
      <c r="B69" s="71" t="s">
        <v>212</v>
      </c>
      <c r="C69" s="72" t="s">
        <v>91</v>
      </c>
      <c r="D69" s="73">
        <v>374.52800000000002</v>
      </c>
    </row>
    <row r="70" spans="1:4">
      <c r="A70" s="70" t="s">
        <v>95</v>
      </c>
      <c r="B70" s="71" t="s">
        <v>575</v>
      </c>
      <c r="C70" s="72" t="s">
        <v>164</v>
      </c>
      <c r="D70" s="73">
        <v>2.0334599999999998</v>
      </c>
    </row>
    <row r="71" spans="1:4" ht="39.6">
      <c r="A71" s="70" t="s">
        <v>127</v>
      </c>
      <c r="B71" s="71" t="s">
        <v>90</v>
      </c>
      <c r="C71" s="72" t="s">
        <v>91</v>
      </c>
      <c r="D71" s="73">
        <v>2.31</v>
      </c>
    </row>
    <row r="72" spans="1:4" ht="39.6">
      <c r="A72" s="70" t="s">
        <v>137</v>
      </c>
      <c r="B72" s="71" t="s">
        <v>94</v>
      </c>
      <c r="C72" s="72" t="s">
        <v>91</v>
      </c>
      <c r="D72" s="73">
        <v>29.106000000000002</v>
      </c>
    </row>
    <row r="73" spans="1:4">
      <c r="A73" s="70" t="s">
        <v>153</v>
      </c>
      <c r="B73" s="71" t="s">
        <v>659</v>
      </c>
      <c r="C73" s="72" t="s">
        <v>660</v>
      </c>
      <c r="D73" s="73">
        <v>3.4000000000000002E-2</v>
      </c>
    </row>
    <row r="74" spans="1:4">
      <c r="A74" s="70" t="s">
        <v>157</v>
      </c>
      <c r="B74" s="71" t="s">
        <v>980</v>
      </c>
      <c r="C74" s="72" t="s">
        <v>310</v>
      </c>
      <c r="D74" s="73">
        <v>268.39850000000001</v>
      </c>
    </row>
    <row r="75" spans="1:4" ht="26.4">
      <c r="A75" s="70" t="s">
        <v>161</v>
      </c>
      <c r="B75" s="71" t="s">
        <v>590</v>
      </c>
      <c r="C75" s="72" t="s">
        <v>57</v>
      </c>
      <c r="D75" s="73">
        <v>4.2928960000000002E-2</v>
      </c>
    </row>
    <row r="76" spans="1:4" ht="26.4">
      <c r="A76" s="70" t="s">
        <v>182</v>
      </c>
      <c r="B76" s="71" t="s">
        <v>275</v>
      </c>
      <c r="C76" s="72" t="s">
        <v>57</v>
      </c>
      <c r="D76" s="73">
        <v>0.36856</v>
      </c>
    </row>
    <row r="77" spans="1:4">
      <c r="A77" s="70" t="s">
        <v>187</v>
      </c>
      <c r="B77" s="71" t="s">
        <v>126</v>
      </c>
      <c r="C77" s="72" t="s">
        <v>57</v>
      </c>
      <c r="D77" s="73">
        <v>4.1888000000000003E-3</v>
      </c>
    </row>
    <row r="78" spans="1:4">
      <c r="A78" s="70" t="s">
        <v>191</v>
      </c>
      <c r="B78" s="71" t="s">
        <v>172</v>
      </c>
      <c r="C78" s="72" t="s">
        <v>57</v>
      </c>
      <c r="D78" s="73">
        <v>9.6375999999999996E-3</v>
      </c>
    </row>
    <row r="79" spans="1:4">
      <c r="A79" s="70" t="s">
        <v>199</v>
      </c>
      <c r="B79" s="71" t="s">
        <v>325</v>
      </c>
      <c r="C79" s="72" t="s">
        <v>326</v>
      </c>
      <c r="D79" s="73">
        <v>91.91</v>
      </c>
    </row>
    <row r="80" spans="1:4">
      <c r="A80" s="70" t="s">
        <v>203</v>
      </c>
      <c r="B80" s="71" t="s">
        <v>520</v>
      </c>
      <c r="C80" s="72" t="s">
        <v>57</v>
      </c>
      <c r="D80" s="73">
        <v>4.5678499999999997E-2</v>
      </c>
    </row>
    <row r="81" spans="1:4" ht="26.4">
      <c r="A81" s="70" t="s">
        <v>207</v>
      </c>
      <c r="B81" s="71" t="s">
        <v>621</v>
      </c>
      <c r="C81" s="72" t="s">
        <v>310</v>
      </c>
      <c r="D81" s="73">
        <v>1.68</v>
      </c>
    </row>
    <row r="82" spans="1:4">
      <c r="A82" s="70" t="s">
        <v>210</v>
      </c>
      <c r="B82" s="71" t="s">
        <v>594</v>
      </c>
      <c r="C82" s="72" t="s">
        <v>310</v>
      </c>
      <c r="D82" s="73">
        <v>123.4134</v>
      </c>
    </row>
    <row r="83" spans="1:4" ht="26.4">
      <c r="A83" s="70" t="s">
        <v>213</v>
      </c>
      <c r="B83" s="71" t="s">
        <v>597</v>
      </c>
      <c r="C83" s="72" t="s">
        <v>57</v>
      </c>
      <c r="D83" s="73">
        <v>0.10221180000000001</v>
      </c>
    </row>
    <row r="84" spans="1:4">
      <c r="A84" s="70" t="s">
        <v>216</v>
      </c>
      <c r="B84" s="71" t="s">
        <v>624</v>
      </c>
      <c r="C84" s="72" t="s">
        <v>57</v>
      </c>
      <c r="D84" s="73">
        <v>9.0000000000000006E-5</v>
      </c>
    </row>
    <row r="85" spans="1:4">
      <c r="A85" s="70" t="s">
        <v>220</v>
      </c>
      <c r="B85" s="71" t="s">
        <v>303</v>
      </c>
      <c r="C85" s="72" t="s">
        <v>57</v>
      </c>
      <c r="D85" s="73">
        <v>4.4999999999999997E-3</v>
      </c>
    </row>
    <row r="86" spans="1:4" ht="26.4">
      <c r="A86" s="70" t="s">
        <v>224</v>
      </c>
      <c r="B86" s="71" t="s">
        <v>600</v>
      </c>
      <c r="C86" s="72" t="s">
        <v>57</v>
      </c>
      <c r="D86" s="73">
        <v>0.16115394</v>
      </c>
    </row>
    <row r="87" spans="1:4">
      <c r="A87" s="70" t="s">
        <v>232</v>
      </c>
      <c r="B87" s="71" t="s">
        <v>279</v>
      </c>
      <c r="C87" s="72" t="s">
        <v>57</v>
      </c>
      <c r="D87" s="73">
        <v>1.8428E-2</v>
      </c>
    </row>
    <row r="88" spans="1:4">
      <c r="A88" s="70" t="s">
        <v>237</v>
      </c>
      <c r="B88" s="71" t="s">
        <v>523</v>
      </c>
      <c r="C88" s="72" t="s">
        <v>57</v>
      </c>
      <c r="D88" s="73">
        <v>5.9779200000000003E-3</v>
      </c>
    </row>
    <row r="89" spans="1:4">
      <c r="A89" s="70" t="s">
        <v>241</v>
      </c>
      <c r="B89" s="71" t="s">
        <v>341</v>
      </c>
      <c r="C89" s="72" t="s">
        <v>91</v>
      </c>
      <c r="D89" s="73">
        <v>19.653600000000001</v>
      </c>
    </row>
    <row r="90" spans="1:4">
      <c r="A90" s="70" t="s">
        <v>246</v>
      </c>
      <c r="B90" s="71" t="s">
        <v>344</v>
      </c>
      <c r="C90" s="72" t="s">
        <v>326</v>
      </c>
      <c r="D90" s="73">
        <v>3.4049999999999998</v>
      </c>
    </row>
    <row r="91" spans="1:4">
      <c r="A91" s="70" t="s">
        <v>253</v>
      </c>
      <c r="B91" s="71" t="s">
        <v>438</v>
      </c>
      <c r="C91" s="72" t="s">
        <v>91</v>
      </c>
      <c r="D91" s="73">
        <v>0.34399999999999997</v>
      </c>
    </row>
    <row r="92" spans="1:4">
      <c r="A92" s="70" t="s">
        <v>257</v>
      </c>
      <c r="B92" s="71" t="s">
        <v>389</v>
      </c>
      <c r="C92" s="72" t="s">
        <v>57</v>
      </c>
      <c r="D92" s="73">
        <v>5.1119999999999999E-2</v>
      </c>
    </row>
    <row r="93" spans="1:4">
      <c r="A93" s="70" t="s">
        <v>262</v>
      </c>
      <c r="B93" s="71" t="s">
        <v>551</v>
      </c>
      <c r="C93" s="72" t="s">
        <v>57</v>
      </c>
      <c r="D93" s="73">
        <v>2.3259999999999999E-2</v>
      </c>
    </row>
    <row r="94" spans="1:4">
      <c r="A94" s="70" t="s">
        <v>264</v>
      </c>
      <c r="B94" s="71" t="s">
        <v>509</v>
      </c>
      <c r="C94" s="72" t="s">
        <v>326</v>
      </c>
      <c r="D94" s="73">
        <v>1.64</v>
      </c>
    </row>
    <row r="95" spans="1:4" ht="39.6">
      <c r="A95" s="70" t="s">
        <v>283</v>
      </c>
      <c r="B95" s="71" t="s">
        <v>175</v>
      </c>
      <c r="C95" s="72" t="s">
        <v>91</v>
      </c>
      <c r="D95" s="73">
        <v>0.44352000000000003</v>
      </c>
    </row>
    <row r="96" spans="1:4" ht="39.6">
      <c r="A96" s="70" t="s">
        <v>287</v>
      </c>
      <c r="B96" s="71" t="s">
        <v>178</v>
      </c>
      <c r="C96" s="72" t="s">
        <v>91</v>
      </c>
      <c r="D96" s="73">
        <v>0.41887999999999997</v>
      </c>
    </row>
    <row r="97" spans="1:4" ht="39.6">
      <c r="A97" s="70" t="s">
        <v>290</v>
      </c>
      <c r="B97" s="71" t="s">
        <v>282</v>
      </c>
      <c r="C97" s="72" t="s">
        <v>91</v>
      </c>
      <c r="D97" s="73">
        <v>2.8184000000000001E-2</v>
      </c>
    </row>
    <row r="98" spans="1:4" ht="39.6">
      <c r="A98" s="70" t="s">
        <v>311</v>
      </c>
      <c r="B98" s="71" t="s">
        <v>628</v>
      </c>
      <c r="C98" s="72" t="s">
        <v>91</v>
      </c>
      <c r="D98" s="73">
        <v>1.472E-2</v>
      </c>
    </row>
    <row r="99" spans="1:4" ht="39.6">
      <c r="A99" s="70" t="s">
        <v>320</v>
      </c>
      <c r="B99" s="71" t="s">
        <v>306</v>
      </c>
      <c r="C99" s="72" t="s">
        <v>91</v>
      </c>
      <c r="D99" s="73">
        <v>0.01</v>
      </c>
    </row>
    <row r="100" spans="1:4" ht="39.6">
      <c r="A100" s="70" t="s">
        <v>323</v>
      </c>
      <c r="B100" s="71" t="s">
        <v>421</v>
      </c>
      <c r="C100" s="72" t="s">
        <v>164</v>
      </c>
      <c r="D100" s="73">
        <v>454</v>
      </c>
    </row>
    <row r="101" spans="1:4">
      <c r="A101" s="70" t="s">
        <v>327</v>
      </c>
      <c r="B101" s="71" t="s">
        <v>649</v>
      </c>
      <c r="C101" s="72" t="s">
        <v>286</v>
      </c>
      <c r="D101" s="73">
        <v>4</v>
      </c>
    </row>
    <row r="102" spans="1:4">
      <c r="A102" s="70" t="s">
        <v>330</v>
      </c>
      <c r="B102" s="71" t="s">
        <v>578</v>
      </c>
      <c r="C102" s="72" t="s">
        <v>91</v>
      </c>
      <c r="D102" s="73">
        <v>5.3610699999999998</v>
      </c>
    </row>
    <row r="103" spans="1:4">
      <c r="A103" s="70" t="s">
        <v>345</v>
      </c>
      <c r="B103" s="71" t="s">
        <v>1114</v>
      </c>
      <c r="C103" s="72" t="s">
        <v>91</v>
      </c>
      <c r="D103" s="73">
        <v>24.87378</v>
      </c>
    </row>
    <row r="104" spans="1:4" ht="26.4">
      <c r="A104" s="70" t="s">
        <v>354</v>
      </c>
      <c r="B104" s="71" t="s">
        <v>181</v>
      </c>
      <c r="C104" s="72" t="s">
        <v>91</v>
      </c>
      <c r="D104" s="73">
        <v>1.9712E-2</v>
      </c>
    </row>
    <row r="105" spans="1:4">
      <c r="A105" s="70" t="s">
        <v>362</v>
      </c>
      <c r="B105" s="71" t="s">
        <v>392</v>
      </c>
      <c r="C105" s="72" t="s">
        <v>286</v>
      </c>
      <c r="D105" s="73">
        <v>1.4059200000000001</v>
      </c>
    </row>
    <row r="106" spans="1:4">
      <c r="A106" s="70" t="s">
        <v>364</v>
      </c>
      <c r="B106" s="71" t="s">
        <v>344</v>
      </c>
      <c r="C106" s="72" t="s">
        <v>326</v>
      </c>
      <c r="D106" s="73">
        <v>1.1200000000000001</v>
      </c>
    </row>
    <row r="107" spans="1:4" ht="79.2">
      <c r="A107" s="70" t="s">
        <v>393</v>
      </c>
      <c r="B107" s="71" t="s">
        <v>631</v>
      </c>
      <c r="C107" s="72" t="s">
        <v>57</v>
      </c>
      <c r="D107" s="73">
        <v>2.5999999999999999E-3</v>
      </c>
    </row>
    <row r="108" spans="1:4">
      <c r="A108" s="70" t="s">
        <v>407</v>
      </c>
      <c r="B108" s="71" t="s">
        <v>309</v>
      </c>
      <c r="C108" s="72" t="s">
        <v>310</v>
      </c>
      <c r="D108" s="73">
        <v>0.36</v>
      </c>
    </row>
    <row r="109" spans="1:4" ht="26.4">
      <c r="A109" s="70" t="s">
        <v>420</v>
      </c>
      <c r="B109" s="71" t="s">
        <v>1146</v>
      </c>
      <c r="C109" s="72" t="s">
        <v>286</v>
      </c>
      <c r="D109" s="73">
        <v>4</v>
      </c>
    </row>
    <row r="110" spans="1:4" ht="26.4">
      <c r="A110" s="70" t="s">
        <v>422</v>
      </c>
      <c r="B110" s="71" t="s">
        <v>494</v>
      </c>
      <c r="C110" s="72" t="s">
        <v>286</v>
      </c>
      <c r="D110" s="73">
        <v>2</v>
      </c>
    </row>
    <row r="111" spans="1:4">
      <c r="A111" s="70" t="s">
        <v>424</v>
      </c>
      <c r="B111" s="71" t="s">
        <v>973</v>
      </c>
      <c r="C111" s="72" t="s">
        <v>326</v>
      </c>
      <c r="D111" s="73">
        <v>4.4224199999999998</v>
      </c>
    </row>
    <row r="112" spans="1:4">
      <c r="A112" s="70" t="s">
        <v>441</v>
      </c>
      <c r="B112" s="71" t="s">
        <v>1148</v>
      </c>
      <c r="C112" s="72" t="s">
        <v>286</v>
      </c>
      <c r="D112" s="73">
        <v>4</v>
      </c>
    </row>
    <row r="113" spans="1:4">
      <c r="A113" s="70" t="s">
        <v>459</v>
      </c>
      <c r="B113" s="71" t="s">
        <v>557</v>
      </c>
      <c r="C113" s="72" t="s">
        <v>286</v>
      </c>
      <c r="D113" s="73">
        <v>20</v>
      </c>
    </row>
    <row r="114" spans="1:4">
      <c r="A114" s="70" t="s">
        <v>477</v>
      </c>
      <c r="B114" s="71" t="s">
        <v>687</v>
      </c>
      <c r="C114" s="72" t="s">
        <v>286</v>
      </c>
      <c r="D114" s="73">
        <v>91</v>
      </c>
    </row>
    <row r="115" spans="1:4">
      <c r="A115" s="67"/>
      <c r="B115" s="68" t="s">
        <v>688</v>
      </c>
      <c r="C115" s="68" t="s">
        <v>684</v>
      </c>
      <c r="D115" s="74"/>
    </row>
    <row r="116" spans="1:4">
      <c r="A116" s="294"/>
      <c r="B116" s="295"/>
      <c r="C116" s="295"/>
      <c r="D116" s="295"/>
    </row>
    <row r="117" spans="1:4" ht="15.6">
      <c r="A117" s="292" t="s">
        <v>689</v>
      </c>
      <c r="B117" s="293"/>
      <c r="C117" s="293"/>
      <c r="D117" s="293"/>
    </row>
    <row r="118" spans="1:4">
      <c r="A118" s="70" t="s">
        <v>19</v>
      </c>
      <c r="B118" s="71" t="s">
        <v>289</v>
      </c>
      <c r="C118" s="72" t="s">
        <v>286</v>
      </c>
      <c r="D118" s="73">
        <v>1</v>
      </c>
    </row>
    <row r="119" spans="1:4">
      <c r="A119" s="70" t="s">
        <v>36</v>
      </c>
      <c r="B119" s="71" t="s">
        <v>322</v>
      </c>
      <c r="C119" s="72" t="s">
        <v>286</v>
      </c>
      <c r="D119" s="73">
        <v>29</v>
      </c>
    </row>
    <row r="120" spans="1:4">
      <c r="A120" s="70" t="s">
        <v>44</v>
      </c>
      <c r="B120" s="71" t="s">
        <v>634</v>
      </c>
      <c r="C120" s="72" t="s">
        <v>286</v>
      </c>
      <c r="D120" s="73">
        <v>2</v>
      </c>
    </row>
    <row r="121" spans="1:4">
      <c r="A121" s="70" t="s">
        <v>54</v>
      </c>
      <c r="B121" s="71" t="s">
        <v>285</v>
      </c>
      <c r="C121" s="72" t="s">
        <v>286</v>
      </c>
      <c r="D121" s="73">
        <v>7</v>
      </c>
    </row>
    <row r="122" spans="1:4">
      <c r="A122" s="67"/>
      <c r="B122" s="68" t="s">
        <v>690</v>
      </c>
      <c r="C122" s="68" t="s">
        <v>684</v>
      </c>
      <c r="D122" s="74"/>
    </row>
    <row r="123" spans="1:4">
      <c r="A123" s="294"/>
      <c r="B123" s="295"/>
      <c r="C123" s="295"/>
      <c r="D123" s="295"/>
    </row>
    <row r="124" spans="1:4" ht="15.6">
      <c r="A124" s="290" t="s">
        <v>691</v>
      </c>
      <c r="B124" s="291"/>
      <c r="C124" s="291"/>
      <c r="D124" s="291"/>
    </row>
    <row r="125" spans="1:4" ht="26.4">
      <c r="A125" s="70">
        <v>1</v>
      </c>
      <c r="B125" s="71" t="s">
        <v>692</v>
      </c>
      <c r="C125" s="72" t="s">
        <v>164</v>
      </c>
      <c r="D125" s="76">
        <v>454</v>
      </c>
    </row>
    <row r="126" spans="1:4" ht="26.4">
      <c r="A126" s="67"/>
      <c r="B126" s="68" t="s">
        <v>693</v>
      </c>
      <c r="C126" s="68"/>
      <c r="D126" s="74"/>
    </row>
    <row r="127" spans="1:4">
      <c r="A127" s="77"/>
      <c r="B127" s="77"/>
      <c r="C127" s="77"/>
      <c r="D127" s="77"/>
    </row>
    <row r="128" spans="1:4">
      <c r="A128" s="77"/>
      <c r="B128" s="77"/>
      <c r="C128" s="77"/>
      <c r="D128" s="77"/>
    </row>
    <row r="129" spans="1:4">
      <c r="A129" s="78"/>
      <c r="B129" s="78" t="s">
        <v>1001</v>
      </c>
      <c r="C129" s="78"/>
      <c r="D129" s="79"/>
    </row>
    <row r="130" spans="1:4">
      <c r="A130" s="78"/>
      <c r="B130" s="78" t="s">
        <v>695</v>
      </c>
      <c r="C130" s="78"/>
      <c r="D130" s="80">
        <v>0.03</v>
      </c>
    </row>
  </sheetData>
  <mergeCells count="20">
    <mergeCell ref="A20:D20"/>
    <mergeCell ref="A2:D2"/>
    <mergeCell ref="A4:D4"/>
    <mergeCell ref="A6:D6"/>
    <mergeCell ref="A8:A10"/>
    <mergeCell ref="B8:B10"/>
    <mergeCell ref="C8:C10"/>
    <mergeCell ref="D8:D10"/>
    <mergeCell ref="A12:D12"/>
    <mergeCell ref="A13:D13"/>
    <mergeCell ref="A14:D14"/>
    <mergeCell ref="A15:D15"/>
    <mergeCell ref="A16:D16"/>
    <mergeCell ref="A124:D124"/>
    <mergeCell ref="A21:D21"/>
    <mergeCell ref="A62:D62"/>
    <mergeCell ref="A63:D63"/>
    <mergeCell ref="A116:D116"/>
    <mergeCell ref="A117:D117"/>
    <mergeCell ref="A123:D123"/>
  </mergeCells>
  <pageMargins left="0.78740157480314965" right="0.19685039370078741" top="0.39" bottom="0.42" header="0.16" footer="0.24"/>
  <pageSetup paperSize="9" scale="89" fitToHeight="1000" orientation="portrait" r:id="rId1"/>
  <headerFooter>
    <oddHeader>&amp;C&amp;Л&amp;"Times New Roman,обычный"ПРОГРАММНЫЙ КОМПЛЕКС АВС4-UZ (5.1)&amp;Ц&amp;9&amp;С&amp;ПЭ200000040</oddHeader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D101"/>
  <sheetViews>
    <sheetView zoomScale="130" zoomScaleNormal="130" workbookViewId="0">
      <selection activeCell="D10" sqref="D10"/>
    </sheetView>
  </sheetViews>
  <sheetFormatPr defaultColWidth="9.109375" defaultRowHeight="13.8"/>
  <cols>
    <col min="1" max="1" width="35.33203125" style="81" customWidth="1"/>
    <col min="2" max="2" width="6.109375" style="82" customWidth="1"/>
    <col min="3" max="3" width="10.33203125" style="83" customWidth="1"/>
    <col min="4" max="4" width="36" style="83" customWidth="1"/>
    <col min="5" max="16384" width="9.109375" style="85"/>
  </cols>
  <sheetData>
    <row r="1" spans="1:4">
      <c r="D1" s="84" t="s">
        <v>696</v>
      </c>
    </row>
    <row r="2" spans="1:4" ht="27.6">
      <c r="D2" s="81" t="s">
        <v>697</v>
      </c>
    </row>
    <row r="3" spans="1:4">
      <c r="D3" s="86" t="s">
        <v>698</v>
      </c>
    </row>
    <row r="4" spans="1:4">
      <c r="D4" s="86"/>
    </row>
    <row r="5" spans="1:4">
      <c r="D5" s="86"/>
    </row>
    <row r="6" spans="1:4" ht="16.5" customHeight="1">
      <c r="A6" s="306" t="s">
        <v>699</v>
      </c>
      <c r="B6" s="306"/>
      <c r="C6" s="306"/>
      <c r="D6" s="306"/>
    </row>
    <row r="7" spans="1:4">
      <c r="A7" s="83"/>
    </row>
    <row r="8" spans="1:4" ht="12.75" customHeight="1">
      <c r="A8" s="377" t="s">
        <v>1151</v>
      </c>
      <c r="B8" s="377"/>
      <c r="C8" s="377"/>
      <c r="D8" s="377"/>
    </row>
    <row r="10" spans="1:4" s="89" customFormat="1" ht="10.199999999999999">
      <c r="A10" s="88" t="s">
        <v>701</v>
      </c>
      <c r="B10" s="88" t="s">
        <v>702</v>
      </c>
      <c r="C10" s="88" t="s">
        <v>673</v>
      </c>
      <c r="D10" s="88" t="s">
        <v>703</v>
      </c>
    </row>
    <row r="11" spans="1:4">
      <c r="A11" s="90" t="s">
        <v>704</v>
      </c>
      <c r="B11" s="91" t="s">
        <v>705</v>
      </c>
      <c r="C11" s="91" t="s">
        <v>705</v>
      </c>
      <c r="D11" s="91" t="s">
        <v>705</v>
      </c>
    </row>
    <row r="12" spans="1:4">
      <c r="A12" s="95" t="s">
        <v>706</v>
      </c>
      <c r="B12" s="93" t="s">
        <v>707</v>
      </c>
      <c r="C12" s="93" t="s">
        <v>663</v>
      </c>
      <c r="D12" s="92" t="s">
        <v>1152</v>
      </c>
    </row>
    <row r="13" spans="1:4">
      <c r="A13" s="95" t="s">
        <v>709</v>
      </c>
      <c r="B13" s="93" t="s">
        <v>707</v>
      </c>
      <c r="C13" s="93">
        <v>1.5</v>
      </c>
      <c r="D13" s="94" t="s">
        <v>1005</v>
      </c>
    </row>
    <row r="14" spans="1:4">
      <c r="A14" s="95" t="s">
        <v>1006</v>
      </c>
      <c r="B14" s="93" t="s">
        <v>707</v>
      </c>
      <c r="C14" s="93">
        <f>311/2</f>
        <v>155.5</v>
      </c>
      <c r="D14" s="94" t="s">
        <v>1153</v>
      </c>
    </row>
    <row r="15" spans="1:4">
      <c r="A15" s="92" t="s">
        <v>713</v>
      </c>
      <c r="B15" s="93" t="s">
        <v>707</v>
      </c>
      <c r="C15" s="93" t="s">
        <v>714</v>
      </c>
      <c r="D15" s="92" t="s">
        <v>715</v>
      </c>
    </row>
    <row r="16" spans="1:4">
      <c r="A16" s="92" t="s">
        <v>716</v>
      </c>
      <c r="B16" s="93" t="s">
        <v>717</v>
      </c>
      <c r="C16" s="93" t="s">
        <v>750</v>
      </c>
      <c r="D16" s="92" t="s">
        <v>1154</v>
      </c>
    </row>
    <row r="17" spans="1:4" ht="20.399999999999999">
      <c r="A17" s="92" t="s">
        <v>720</v>
      </c>
      <c r="B17" s="93" t="s">
        <v>721</v>
      </c>
      <c r="C17" s="93" t="s">
        <v>1155</v>
      </c>
      <c r="D17" s="92" t="s">
        <v>1156</v>
      </c>
    </row>
    <row r="18" spans="1:4" ht="20.399999999999999">
      <c r="A18" s="92" t="s">
        <v>724</v>
      </c>
      <c r="B18" s="93" t="s">
        <v>721</v>
      </c>
      <c r="C18" s="93" t="s">
        <v>1157</v>
      </c>
      <c r="D18" s="92" t="s">
        <v>1158</v>
      </c>
    </row>
    <row r="19" spans="1:4" ht="20.399999999999999">
      <c r="A19" s="92" t="s">
        <v>727</v>
      </c>
      <c r="B19" s="93" t="s">
        <v>721</v>
      </c>
      <c r="C19" s="93" t="s">
        <v>1159</v>
      </c>
      <c r="D19" s="92" t="s">
        <v>1160</v>
      </c>
    </row>
    <row r="20" spans="1:4">
      <c r="A20" s="92" t="s">
        <v>730</v>
      </c>
      <c r="B20" s="93" t="s">
        <v>721</v>
      </c>
      <c r="C20" s="93" t="s">
        <v>1161</v>
      </c>
      <c r="D20" s="92" t="s">
        <v>1162</v>
      </c>
    </row>
    <row r="21" spans="1:4">
      <c r="A21" s="92" t="s">
        <v>1163</v>
      </c>
      <c r="B21" s="93" t="s">
        <v>721</v>
      </c>
      <c r="C21" s="93" t="str">
        <f>C17</f>
        <v>340,48</v>
      </c>
      <c r="D21" s="92"/>
    </row>
    <row r="22" spans="1:4">
      <c r="A22" s="90" t="s">
        <v>734</v>
      </c>
      <c r="B22" s="91" t="s">
        <v>705</v>
      </c>
      <c r="C22" s="91" t="s">
        <v>705</v>
      </c>
      <c r="D22" s="91" t="s">
        <v>705</v>
      </c>
    </row>
    <row r="23" spans="1:4">
      <c r="A23" s="92" t="s">
        <v>735</v>
      </c>
      <c r="B23" s="93" t="s">
        <v>707</v>
      </c>
      <c r="C23" s="93">
        <v>100</v>
      </c>
      <c r="D23" s="92" t="s">
        <v>705</v>
      </c>
    </row>
    <row r="24" spans="1:4">
      <c r="A24" s="92" t="s">
        <v>737</v>
      </c>
      <c r="B24" s="93" t="s">
        <v>721</v>
      </c>
      <c r="C24" s="93">
        <f>3.08*15*0.01*50</f>
        <v>23.1</v>
      </c>
      <c r="D24" s="92" t="s">
        <v>1164</v>
      </c>
    </row>
    <row r="25" spans="1:4" ht="20.399999999999999">
      <c r="A25" s="92" t="s">
        <v>740</v>
      </c>
      <c r="B25" s="93" t="s">
        <v>721</v>
      </c>
      <c r="C25" s="93">
        <f>3.08*10*0.01*50</f>
        <v>15.4</v>
      </c>
      <c r="D25" s="92" t="s">
        <v>1165</v>
      </c>
    </row>
    <row r="26" spans="1:4" ht="20.399999999999999">
      <c r="A26" s="92" t="s">
        <v>743</v>
      </c>
      <c r="B26" s="93" t="s">
        <v>744</v>
      </c>
      <c r="C26" s="93">
        <f>23.1*1.6+15.4*2.1</f>
        <v>69.300000000000011</v>
      </c>
      <c r="D26" s="92" t="s">
        <v>1166</v>
      </c>
    </row>
    <row r="27" spans="1:4">
      <c r="A27" s="92" t="s">
        <v>747</v>
      </c>
      <c r="B27" s="93" t="s">
        <v>744</v>
      </c>
      <c r="C27" s="93">
        <f>C26</f>
        <v>69.300000000000011</v>
      </c>
      <c r="D27" s="92"/>
    </row>
    <row r="28" spans="1:4">
      <c r="A28" s="168" t="s">
        <v>748</v>
      </c>
      <c r="B28" s="97" t="s">
        <v>705</v>
      </c>
      <c r="C28" s="97" t="s">
        <v>705</v>
      </c>
      <c r="D28" s="97" t="s">
        <v>705</v>
      </c>
    </row>
    <row r="29" spans="1:4">
      <c r="A29" s="92" t="s">
        <v>749</v>
      </c>
      <c r="B29" s="93" t="s">
        <v>717</v>
      </c>
      <c r="C29" s="93">
        <f>50*3.08</f>
        <v>154</v>
      </c>
      <c r="D29" s="92" t="s">
        <v>1167</v>
      </c>
    </row>
    <row r="30" spans="1:4" ht="30.6">
      <c r="A30" s="92" t="s">
        <v>752</v>
      </c>
      <c r="B30" s="93" t="s">
        <v>717</v>
      </c>
      <c r="C30" s="93">
        <f>C29</f>
        <v>154</v>
      </c>
      <c r="D30" s="92" t="str">
        <f>D29</f>
        <v>(0+50)*3,08</v>
      </c>
    </row>
    <row r="31" spans="1:4" ht="30.6">
      <c r="A31" s="92" t="s">
        <v>753</v>
      </c>
      <c r="B31" s="93" t="s">
        <v>717</v>
      </c>
      <c r="C31" s="93">
        <f>C30</f>
        <v>154</v>
      </c>
      <c r="D31" s="92" t="str">
        <f>D30</f>
        <v>(0+50)*3,08</v>
      </c>
    </row>
    <row r="32" spans="1:4">
      <c r="A32" s="90" t="s">
        <v>754</v>
      </c>
      <c r="B32" s="91" t="s">
        <v>705</v>
      </c>
      <c r="C32" s="91" t="s">
        <v>705</v>
      </c>
      <c r="D32" s="91" t="s">
        <v>705</v>
      </c>
    </row>
    <row r="33" spans="1:4">
      <c r="A33" s="92" t="s">
        <v>755</v>
      </c>
      <c r="B33" s="93" t="s">
        <v>707</v>
      </c>
      <c r="C33" s="93" t="s">
        <v>1168</v>
      </c>
      <c r="D33" s="92" t="s">
        <v>1169</v>
      </c>
    </row>
    <row r="34" spans="1:4">
      <c r="A34" s="92" t="s">
        <v>758</v>
      </c>
      <c r="B34" s="93" t="s">
        <v>759</v>
      </c>
      <c r="C34" s="93" t="s">
        <v>95</v>
      </c>
      <c r="D34" s="92" t="s">
        <v>1170</v>
      </c>
    </row>
    <row r="35" spans="1:4">
      <c r="A35" s="90" t="s">
        <v>762</v>
      </c>
      <c r="B35" s="91" t="s">
        <v>705</v>
      </c>
      <c r="C35" s="91" t="s">
        <v>705</v>
      </c>
      <c r="D35" s="91" t="s">
        <v>705</v>
      </c>
    </row>
    <row r="36" spans="1:4" ht="20.399999999999999">
      <c r="A36" s="92" t="s">
        <v>763</v>
      </c>
      <c r="B36" s="93" t="s">
        <v>721</v>
      </c>
      <c r="C36" s="93" t="s">
        <v>1157</v>
      </c>
      <c r="D36" s="92" t="s">
        <v>705</v>
      </c>
    </row>
    <row r="37" spans="1:4" ht="30.6">
      <c r="A37" s="92" t="s">
        <v>764</v>
      </c>
      <c r="B37" s="93" t="s">
        <v>721</v>
      </c>
      <c r="C37" s="93" t="s">
        <v>1161</v>
      </c>
      <c r="D37" s="92"/>
    </row>
    <row r="38" spans="1:4">
      <c r="A38" s="92" t="s">
        <v>765</v>
      </c>
      <c r="B38" s="93" t="s">
        <v>721</v>
      </c>
      <c r="C38" s="93" t="s">
        <v>1159</v>
      </c>
      <c r="D38" s="92" t="s">
        <v>705</v>
      </c>
    </row>
    <row r="39" spans="1:4" ht="20.399999999999999">
      <c r="A39" s="92" t="s">
        <v>766</v>
      </c>
      <c r="B39" s="93" t="s">
        <v>744</v>
      </c>
      <c r="C39" s="93" t="s">
        <v>1171</v>
      </c>
      <c r="D39" s="92" t="s">
        <v>1172</v>
      </c>
    </row>
    <row r="40" spans="1:4">
      <c r="A40" s="92" t="s">
        <v>768</v>
      </c>
      <c r="B40" s="93" t="s">
        <v>744</v>
      </c>
      <c r="C40" s="93" t="s">
        <v>1173</v>
      </c>
      <c r="D40" s="92" t="s">
        <v>1174</v>
      </c>
    </row>
    <row r="41" spans="1:4">
      <c r="A41" s="92" t="s">
        <v>770</v>
      </c>
      <c r="B41" s="93" t="s">
        <v>721</v>
      </c>
      <c r="C41" s="93">
        <f>C21*1.1</f>
        <v>374.52800000000008</v>
      </c>
      <c r="D41" s="92" t="s">
        <v>1175</v>
      </c>
    </row>
    <row r="42" spans="1:4">
      <c r="A42" s="92" t="s">
        <v>772</v>
      </c>
      <c r="B42" s="93" t="s">
        <v>744</v>
      </c>
      <c r="C42" s="93">
        <f>C41*1.6</f>
        <v>599.24480000000017</v>
      </c>
      <c r="D42" s="92" t="s">
        <v>1176</v>
      </c>
    </row>
    <row r="43" spans="1:4" ht="20.399999999999999">
      <c r="A43" s="92" t="s">
        <v>774</v>
      </c>
      <c r="B43" s="93" t="s">
        <v>721</v>
      </c>
      <c r="C43" s="93">
        <f>C41*0.9</f>
        <v>337.07520000000005</v>
      </c>
      <c r="D43" s="92" t="s">
        <v>1177</v>
      </c>
    </row>
    <row r="44" spans="1:4" ht="20.399999999999999">
      <c r="A44" s="92" t="s">
        <v>776</v>
      </c>
      <c r="B44" s="93" t="s">
        <v>721</v>
      </c>
      <c r="C44" s="93">
        <f>C41*0.1</f>
        <v>37.452800000000011</v>
      </c>
      <c r="D44" s="92" t="s">
        <v>1178</v>
      </c>
    </row>
    <row r="45" spans="1:4" ht="20.399999999999999">
      <c r="A45" s="92" t="s">
        <v>778</v>
      </c>
      <c r="B45" s="93" t="s">
        <v>721</v>
      </c>
      <c r="C45" s="93">
        <f>C43</f>
        <v>337.07520000000005</v>
      </c>
      <c r="D45" s="92"/>
    </row>
    <row r="46" spans="1:4">
      <c r="A46" s="92" t="s">
        <v>779</v>
      </c>
      <c r="B46" s="93" t="s">
        <v>721</v>
      </c>
      <c r="C46" s="93">
        <f>C41</f>
        <v>374.52800000000008</v>
      </c>
      <c r="D46" s="92"/>
    </row>
    <row r="47" spans="1:4">
      <c r="A47" s="92" t="s">
        <v>780</v>
      </c>
      <c r="B47" s="93" t="s">
        <v>717</v>
      </c>
      <c r="C47" s="93" t="s">
        <v>750</v>
      </c>
      <c r="D47" s="92" t="s">
        <v>705</v>
      </c>
    </row>
    <row r="48" spans="1:4">
      <c r="A48" s="92" t="s">
        <v>781</v>
      </c>
      <c r="B48" s="93" t="s">
        <v>717</v>
      </c>
      <c r="C48" s="93" t="s">
        <v>1179</v>
      </c>
      <c r="D48" s="92" t="s">
        <v>1180</v>
      </c>
    </row>
    <row r="49" spans="1:4">
      <c r="A49" s="90" t="s">
        <v>783</v>
      </c>
      <c r="B49" s="91" t="s">
        <v>705</v>
      </c>
      <c r="C49" s="91" t="s">
        <v>705</v>
      </c>
      <c r="D49" s="91" t="s">
        <v>705</v>
      </c>
    </row>
    <row r="50" spans="1:4" ht="20.399999999999999">
      <c r="A50" s="92" t="s">
        <v>784</v>
      </c>
      <c r="B50" s="93" t="s">
        <v>721</v>
      </c>
      <c r="C50" s="93" t="s">
        <v>1181</v>
      </c>
      <c r="D50" s="92" t="s">
        <v>1182</v>
      </c>
    </row>
    <row r="51" spans="1:4">
      <c r="A51" s="92" t="s">
        <v>787</v>
      </c>
      <c r="B51" s="93" t="s">
        <v>721</v>
      </c>
      <c r="C51" s="93">
        <f>140/2*1.28*0.1</f>
        <v>8.9600000000000009</v>
      </c>
      <c r="D51" s="92" t="s">
        <v>1183</v>
      </c>
    </row>
    <row r="52" spans="1:4" ht="20.399999999999999">
      <c r="A52" s="92" t="s">
        <v>789</v>
      </c>
      <c r="B52" s="93" t="s">
        <v>744</v>
      </c>
      <c r="C52" s="93">
        <f>8.96*1.65</f>
        <v>14.784000000000001</v>
      </c>
      <c r="D52" s="92" t="s">
        <v>1184</v>
      </c>
    </row>
    <row r="53" spans="1:4">
      <c r="A53" s="92" t="s">
        <v>791</v>
      </c>
      <c r="B53" s="93" t="s">
        <v>744</v>
      </c>
      <c r="C53" s="93">
        <f>14.784+7*0.44*2.4+1*0.72*2.4</f>
        <v>23.904000000000003</v>
      </c>
      <c r="D53" s="92" t="s">
        <v>1185</v>
      </c>
    </row>
    <row r="54" spans="1:4" ht="20.399999999999999">
      <c r="A54" s="92" t="s">
        <v>793</v>
      </c>
      <c r="B54" s="93" t="s">
        <v>721</v>
      </c>
      <c r="C54" s="93" t="s">
        <v>1181</v>
      </c>
      <c r="D54" s="92" t="s">
        <v>1182</v>
      </c>
    </row>
    <row r="55" spans="1:4">
      <c r="A55" s="92" t="s">
        <v>794</v>
      </c>
      <c r="B55" s="93" t="s">
        <v>795</v>
      </c>
      <c r="C55" s="93" t="s">
        <v>95</v>
      </c>
      <c r="D55" s="92" t="s">
        <v>1186</v>
      </c>
    </row>
    <row r="56" spans="1:4">
      <c r="A56" s="92" t="s">
        <v>797</v>
      </c>
      <c r="B56" s="93" t="s">
        <v>795</v>
      </c>
      <c r="C56" s="93" t="s">
        <v>19</v>
      </c>
      <c r="D56" s="92" t="s">
        <v>1187</v>
      </c>
    </row>
    <row r="57" spans="1:4" ht="20.399999999999999">
      <c r="A57" s="92" t="s">
        <v>799</v>
      </c>
      <c r="B57" s="93" t="s">
        <v>721</v>
      </c>
      <c r="C57" s="93" t="s">
        <v>800</v>
      </c>
      <c r="D57" s="92" t="s">
        <v>705</v>
      </c>
    </row>
    <row r="58" spans="1:4">
      <c r="A58" s="90" t="s">
        <v>801</v>
      </c>
      <c r="B58" s="91" t="s">
        <v>705</v>
      </c>
      <c r="C58" s="91" t="s">
        <v>705</v>
      </c>
      <c r="D58" s="91" t="s">
        <v>705</v>
      </c>
    </row>
    <row r="59" spans="1:4">
      <c r="A59" s="92" t="s">
        <v>802</v>
      </c>
      <c r="B59" s="93" t="s">
        <v>744</v>
      </c>
      <c r="C59" s="93" t="s">
        <v>1188</v>
      </c>
      <c r="D59" s="92" t="s">
        <v>1189</v>
      </c>
    </row>
    <row r="60" spans="1:4">
      <c r="A60" s="92" t="s">
        <v>805</v>
      </c>
      <c r="B60" s="93" t="s">
        <v>795</v>
      </c>
      <c r="C60" s="93" t="s">
        <v>1190</v>
      </c>
      <c r="D60" s="92" t="s">
        <v>1191</v>
      </c>
    </row>
    <row r="61" spans="1:4">
      <c r="A61" s="92" t="s">
        <v>808</v>
      </c>
      <c r="B61" s="93" t="s">
        <v>795</v>
      </c>
      <c r="C61" s="93" t="s">
        <v>257</v>
      </c>
      <c r="D61" s="92" t="s">
        <v>705</v>
      </c>
    </row>
    <row r="62" spans="1:4">
      <c r="A62" s="92" t="s">
        <v>809</v>
      </c>
      <c r="B62" s="93" t="s">
        <v>795</v>
      </c>
      <c r="C62" s="93" t="s">
        <v>257</v>
      </c>
      <c r="D62" s="92" t="s">
        <v>1192</v>
      </c>
    </row>
    <row r="63" spans="1:4">
      <c r="A63" s="92" t="s">
        <v>811</v>
      </c>
      <c r="B63" s="93" t="s">
        <v>812</v>
      </c>
      <c r="C63" s="93" t="s">
        <v>1193</v>
      </c>
      <c r="D63" s="92" t="s">
        <v>1194</v>
      </c>
    </row>
    <row r="64" spans="1:4">
      <c r="A64" s="92" t="s">
        <v>791</v>
      </c>
      <c r="B64" s="93" t="s">
        <v>744</v>
      </c>
      <c r="C64" s="93" t="s">
        <v>1195</v>
      </c>
      <c r="D64" s="92" t="s">
        <v>1196</v>
      </c>
    </row>
    <row r="65" spans="1:4">
      <c r="A65" s="90" t="s">
        <v>817</v>
      </c>
      <c r="B65" s="91" t="s">
        <v>705</v>
      </c>
      <c r="C65" s="91" t="s">
        <v>705</v>
      </c>
      <c r="D65" s="91" t="s">
        <v>705</v>
      </c>
    </row>
    <row r="66" spans="1:4" ht="20.399999999999999">
      <c r="A66" s="92" t="s">
        <v>818</v>
      </c>
      <c r="B66" s="93" t="s">
        <v>707</v>
      </c>
      <c r="C66" s="93" t="s">
        <v>736</v>
      </c>
      <c r="D66" s="92" t="s">
        <v>705</v>
      </c>
    </row>
    <row r="67" spans="1:4" ht="20.399999999999999">
      <c r="A67" s="92" t="s">
        <v>1051</v>
      </c>
      <c r="B67" s="93" t="s">
        <v>707</v>
      </c>
      <c r="C67" s="93" t="s">
        <v>1197</v>
      </c>
      <c r="D67" s="92" t="s">
        <v>705</v>
      </c>
    </row>
    <row r="68" spans="1:4">
      <c r="A68" s="92" t="s">
        <v>822</v>
      </c>
      <c r="B68" s="93" t="s">
        <v>707</v>
      </c>
      <c r="C68" s="93" t="s">
        <v>44</v>
      </c>
      <c r="D68" s="92" t="s">
        <v>705</v>
      </c>
    </row>
    <row r="69" spans="1:4">
      <c r="A69" s="92" t="s">
        <v>791</v>
      </c>
      <c r="B69" s="93" t="s">
        <v>744</v>
      </c>
      <c r="C69" s="93" t="s">
        <v>1198</v>
      </c>
      <c r="D69" s="92" t="s">
        <v>1199</v>
      </c>
    </row>
    <row r="70" spans="1:4" ht="20.399999999999999">
      <c r="A70" s="92" t="s">
        <v>825</v>
      </c>
      <c r="B70" s="93" t="s">
        <v>707</v>
      </c>
      <c r="C70" s="93" t="s">
        <v>736</v>
      </c>
      <c r="D70" s="92" t="s">
        <v>705</v>
      </c>
    </row>
    <row r="71" spans="1:4" ht="20.399999999999999">
      <c r="A71" s="92" t="s">
        <v>1055</v>
      </c>
      <c r="B71" s="93" t="s">
        <v>707</v>
      </c>
      <c r="C71" s="93" t="s">
        <v>1197</v>
      </c>
      <c r="D71" s="92" t="s">
        <v>705</v>
      </c>
    </row>
    <row r="72" spans="1:4">
      <c r="A72" s="92" t="s">
        <v>827</v>
      </c>
      <c r="B72" s="93" t="s">
        <v>707</v>
      </c>
      <c r="C72" s="93" t="s">
        <v>44</v>
      </c>
      <c r="D72" s="92" t="s">
        <v>705</v>
      </c>
    </row>
    <row r="73" spans="1:4">
      <c r="A73" s="92" t="s">
        <v>828</v>
      </c>
      <c r="B73" s="93" t="s">
        <v>795</v>
      </c>
      <c r="C73" s="93" t="s">
        <v>36</v>
      </c>
      <c r="D73" s="92" t="s">
        <v>705</v>
      </c>
    </row>
    <row r="74" spans="1:4">
      <c r="A74" s="92" t="s">
        <v>1200</v>
      </c>
      <c r="B74" s="93" t="s">
        <v>795</v>
      </c>
      <c r="C74" s="93" t="s">
        <v>54</v>
      </c>
      <c r="D74" s="92" t="s">
        <v>705</v>
      </c>
    </row>
    <row r="75" spans="1:4">
      <c r="A75" s="92" t="s">
        <v>831</v>
      </c>
      <c r="B75" s="93" t="s">
        <v>795</v>
      </c>
      <c r="C75" s="93" t="s">
        <v>36</v>
      </c>
      <c r="D75" s="92" t="s">
        <v>705</v>
      </c>
    </row>
    <row r="76" spans="1:4" ht="20.399999999999999">
      <c r="A76" s="92" t="s">
        <v>832</v>
      </c>
      <c r="B76" s="93" t="s">
        <v>795</v>
      </c>
      <c r="C76" s="93" t="s">
        <v>54</v>
      </c>
      <c r="D76" s="92" t="s">
        <v>705</v>
      </c>
    </row>
    <row r="77" spans="1:4" ht="20.399999999999999">
      <c r="A77" s="92" t="s">
        <v>833</v>
      </c>
      <c r="B77" s="93" t="s">
        <v>717</v>
      </c>
      <c r="C77" s="93" t="s">
        <v>1201</v>
      </c>
      <c r="D77" s="92" t="s">
        <v>1202</v>
      </c>
    </row>
    <row r="78" spans="1:4" ht="20.399999999999999">
      <c r="A78" s="92" t="s">
        <v>836</v>
      </c>
      <c r="B78" s="93" t="s">
        <v>795</v>
      </c>
      <c r="C78" s="93" t="s">
        <v>1203</v>
      </c>
      <c r="D78" s="92" t="s">
        <v>1204</v>
      </c>
    </row>
    <row r="79" spans="1:4">
      <c r="A79" s="92" t="s">
        <v>838</v>
      </c>
      <c r="B79" s="93" t="s">
        <v>744</v>
      </c>
      <c r="C79" s="93" t="s">
        <v>1205</v>
      </c>
      <c r="D79" s="92" t="s">
        <v>1206</v>
      </c>
    </row>
    <row r="80" spans="1:4">
      <c r="A80" s="92" t="s">
        <v>1207</v>
      </c>
      <c r="B80" s="93" t="s">
        <v>795</v>
      </c>
      <c r="C80" s="93" t="s">
        <v>54</v>
      </c>
      <c r="D80" s="92" t="s">
        <v>705</v>
      </c>
    </row>
    <row r="81" spans="1:4">
      <c r="A81" s="92" t="s">
        <v>843</v>
      </c>
      <c r="B81" s="93" t="s">
        <v>795</v>
      </c>
      <c r="C81" s="93" t="s">
        <v>213</v>
      </c>
      <c r="D81" s="92" t="s">
        <v>1208</v>
      </c>
    </row>
    <row r="82" spans="1:4">
      <c r="A82" s="90" t="s">
        <v>845</v>
      </c>
      <c r="B82" s="91" t="s">
        <v>705</v>
      </c>
      <c r="C82" s="91" t="s">
        <v>705</v>
      </c>
      <c r="D82" s="91" t="s">
        <v>705</v>
      </c>
    </row>
    <row r="83" spans="1:4" ht="20.399999999999999">
      <c r="A83" s="92" t="s">
        <v>846</v>
      </c>
      <c r="B83" s="93" t="s">
        <v>717</v>
      </c>
      <c r="C83" s="93" t="s">
        <v>1209</v>
      </c>
      <c r="D83" s="92" t="s">
        <v>1210</v>
      </c>
    </row>
    <row r="84" spans="1:4" ht="20.399999999999999">
      <c r="A84" s="92" t="s">
        <v>789</v>
      </c>
      <c r="B84" s="93" t="s">
        <v>744</v>
      </c>
      <c r="C84" s="93" t="s">
        <v>1211</v>
      </c>
      <c r="D84" s="92" t="s">
        <v>1212</v>
      </c>
    </row>
    <row r="85" spans="1:4">
      <c r="A85" s="92" t="s">
        <v>791</v>
      </c>
      <c r="B85" s="93" t="s">
        <v>744</v>
      </c>
      <c r="C85" s="93" t="s">
        <v>1211</v>
      </c>
      <c r="D85" s="92" t="s">
        <v>705</v>
      </c>
    </row>
    <row r="86" spans="1:4">
      <c r="A86" s="92" t="s">
        <v>851</v>
      </c>
      <c r="B86" s="93" t="s">
        <v>707</v>
      </c>
      <c r="C86" s="93">
        <f>140+3</f>
        <v>143</v>
      </c>
      <c r="D86" s="92" t="s">
        <v>1213</v>
      </c>
    </row>
    <row r="87" spans="1:4" ht="20.399999999999999">
      <c r="A87" s="92" t="s">
        <v>853</v>
      </c>
      <c r="B87" s="93" t="s">
        <v>717</v>
      </c>
      <c r="C87" s="257">
        <f>3.14*(159*0.001+2*0.04)*140+3.14*(159*0.001+2*0.04)*3</f>
        <v>107.31578</v>
      </c>
      <c r="D87" s="92" t="s">
        <v>1214</v>
      </c>
    </row>
    <row r="88" spans="1:4">
      <c r="A88" s="92" t="s">
        <v>1135</v>
      </c>
      <c r="B88" s="93" t="s">
        <v>707</v>
      </c>
      <c r="C88" s="93">
        <v>311</v>
      </c>
      <c r="D88" s="92"/>
    </row>
    <row r="89" spans="1:4" ht="20.399999999999999">
      <c r="A89" s="92" t="s">
        <v>1069</v>
      </c>
      <c r="B89" s="93" t="s">
        <v>717</v>
      </c>
      <c r="C89" s="93" t="s">
        <v>1215</v>
      </c>
      <c r="D89" s="92" t="s">
        <v>1216</v>
      </c>
    </row>
    <row r="90" spans="1:4">
      <c r="A90" s="90" t="s">
        <v>856</v>
      </c>
      <c r="B90" s="91" t="s">
        <v>705</v>
      </c>
      <c r="C90" s="91" t="s">
        <v>705</v>
      </c>
      <c r="D90" s="91" t="s">
        <v>705</v>
      </c>
    </row>
    <row r="91" spans="1:4">
      <c r="A91" s="92" t="s">
        <v>857</v>
      </c>
      <c r="B91" s="93" t="s">
        <v>795</v>
      </c>
      <c r="C91" s="93" t="s">
        <v>36</v>
      </c>
      <c r="D91" s="92" t="s">
        <v>705</v>
      </c>
    </row>
    <row r="92" spans="1:4">
      <c r="A92" s="92" t="s">
        <v>858</v>
      </c>
      <c r="B92" s="93" t="s">
        <v>795</v>
      </c>
      <c r="C92" s="93" t="s">
        <v>36</v>
      </c>
      <c r="D92" s="92" t="s">
        <v>705</v>
      </c>
    </row>
    <row r="93" spans="1:4">
      <c r="A93" s="92" t="s">
        <v>859</v>
      </c>
      <c r="B93" s="93" t="s">
        <v>795</v>
      </c>
      <c r="C93" s="93" t="s">
        <v>36</v>
      </c>
      <c r="D93" s="92" t="s">
        <v>705</v>
      </c>
    </row>
    <row r="94" spans="1:4">
      <c r="A94" s="92" t="s">
        <v>860</v>
      </c>
      <c r="B94" s="93" t="s">
        <v>744</v>
      </c>
      <c r="C94" s="93" t="s">
        <v>861</v>
      </c>
      <c r="D94" s="92" t="s">
        <v>862</v>
      </c>
    </row>
    <row r="95" spans="1:4">
      <c r="A95" s="92" t="s">
        <v>863</v>
      </c>
      <c r="B95" s="93" t="s">
        <v>795</v>
      </c>
      <c r="C95" s="93" t="s">
        <v>36</v>
      </c>
      <c r="D95" s="92" t="s">
        <v>705</v>
      </c>
    </row>
    <row r="96" spans="1:4">
      <c r="A96" s="92" t="s">
        <v>864</v>
      </c>
      <c r="B96" s="93" t="s">
        <v>795</v>
      </c>
      <c r="C96" s="93" t="s">
        <v>36</v>
      </c>
      <c r="D96" s="92" t="s">
        <v>705</v>
      </c>
    </row>
    <row r="97" spans="1:4">
      <c r="A97" s="90" t="s">
        <v>865</v>
      </c>
      <c r="B97" s="91" t="s">
        <v>705</v>
      </c>
      <c r="C97" s="91" t="s">
        <v>705</v>
      </c>
      <c r="D97" s="91" t="s">
        <v>705</v>
      </c>
    </row>
    <row r="98" spans="1:4">
      <c r="A98" s="92" t="s">
        <v>866</v>
      </c>
      <c r="B98" s="93" t="s">
        <v>707</v>
      </c>
      <c r="C98" s="93" t="s">
        <v>1217</v>
      </c>
      <c r="D98" s="92" t="s">
        <v>1218</v>
      </c>
    </row>
    <row r="101" spans="1:4">
      <c r="A101" s="83" t="s">
        <v>868</v>
      </c>
      <c r="D101" s="81" t="s">
        <v>869</v>
      </c>
    </row>
  </sheetData>
  <mergeCells count="2">
    <mergeCell ref="A6:D6"/>
    <mergeCell ref="A8:D8"/>
  </mergeCells>
  <pageMargins left="0.78740157480314965" right="0.39370078740157483" top="0.51181102362204722" bottom="0.51181102362204722" header="0.11811023622047245" footer="0.11811023622047245"/>
  <pageSetup paperSize="9" orientation="portrait" r:id="rId1"/>
  <headerFooter alignWithMargins="0">
    <oddFooter>Страница &amp;P из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55"/>
  <sheetViews>
    <sheetView showGridLines="0" zoomScaleNormal="100" workbookViewId="0">
      <selection activeCell="C17" sqref="C17"/>
    </sheetView>
  </sheetViews>
  <sheetFormatPr defaultColWidth="9.109375" defaultRowHeight="13.2" outlineLevelRow="1"/>
  <cols>
    <col min="1" max="1" width="5.44140625" style="183" customWidth="1"/>
    <col min="2" max="2" width="13.5546875" style="183" customWidth="1"/>
    <col min="3" max="3" width="82.88671875" style="183" customWidth="1"/>
    <col min="4" max="6" width="10.109375" style="183" customWidth="1"/>
    <col min="7" max="16384" width="9.109375" style="183"/>
  </cols>
  <sheetData>
    <row r="1" spans="1:6" s="170" customFormat="1">
      <c r="F1" s="171" t="s">
        <v>0</v>
      </c>
    </row>
    <row r="2" spans="1:6" s="170" customFormat="1" ht="78.75" customHeight="1">
      <c r="B2" s="348" t="s">
        <v>1</v>
      </c>
      <c r="C2" s="348"/>
      <c r="D2" s="348"/>
      <c r="E2" s="348"/>
      <c r="F2" s="348"/>
    </row>
    <row r="3" spans="1:6" s="170" customFormat="1">
      <c r="A3" s="172"/>
      <c r="B3" s="349" t="s">
        <v>2</v>
      </c>
      <c r="C3" s="349"/>
      <c r="D3" s="349"/>
      <c r="E3" s="349"/>
      <c r="F3" s="349"/>
    </row>
    <row r="4" spans="1:6" s="170" customFormat="1">
      <c r="C4" s="173"/>
      <c r="D4" s="173"/>
      <c r="E4" s="173"/>
      <c r="F4" s="173"/>
    </row>
    <row r="5" spans="1:6" s="170" customFormat="1" ht="15.6">
      <c r="A5" s="174"/>
      <c r="B5" s="174"/>
      <c r="C5" s="175" t="s">
        <v>3</v>
      </c>
      <c r="D5" s="350" t="s">
        <v>1219</v>
      </c>
      <c r="E5" s="350"/>
      <c r="F5" s="350"/>
    </row>
    <row r="6" spans="1:6" s="170" customFormat="1">
      <c r="A6" s="172"/>
      <c r="B6" s="351" t="s">
        <v>5</v>
      </c>
      <c r="C6" s="351"/>
      <c r="D6" s="351"/>
      <c r="E6" s="351"/>
      <c r="F6" s="351"/>
    </row>
    <row r="7" spans="1:6" s="170" customFormat="1">
      <c r="D7" s="173"/>
      <c r="F7" s="176" t="s">
        <v>6</v>
      </c>
    </row>
    <row r="8" spans="1:6" s="170" customFormat="1">
      <c r="A8" s="176" t="s">
        <v>7</v>
      </c>
      <c r="B8" s="348" t="s">
        <v>1220</v>
      </c>
      <c r="C8" s="348"/>
      <c r="D8" s="348"/>
      <c r="E8" s="348"/>
      <c r="F8" s="348"/>
    </row>
    <row r="9" spans="1:6" s="170" customFormat="1">
      <c r="A9" s="172"/>
      <c r="B9" s="349" t="s">
        <v>9</v>
      </c>
      <c r="C9" s="349"/>
      <c r="D9" s="349"/>
      <c r="E9" s="349"/>
      <c r="F9" s="349"/>
    </row>
    <row r="10" spans="1:6" s="170" customFormat="1"/>
    <row r="11" spans="1:6" s="170" customFormat="1">
      <c r="A11" s="177" t="s">
        <v>10</v>
      </c>
      <c r="B11" s="177"/>
      <c r="C11" s="343"/>
      <c r="D11" s="343"/>
      <c r="E11" s="343"/>
      <c r="F11" s="343"/>
    </row>
    <row r="12" spans="1:6" s="178" customFormat="1" ht="12.75" customHeight="1">
      <c r="A12" s="344" t="s">
        <v>11</v>
      </c>
      <c r="B12" s="344" t="s">
        <v>12</v>
      </c>
      <c r="C12" s="344" t="s">
        <v>13</v>
      </c>
      <c r="D12" s="344" t="s">
        <v>14</v>
      </c>
      <c r="E12" s="346" t="s">
        <v>15</v>
      </c>
      <c r="F12" s="347"/>
    </row>
    <row r="13" spans="1:6" s="178" customFormat="1" ht="34.5" customHeight="1">
      <c r="A13" s="345"/>
      <c r="B13" s="345"/>
      <c r="C13" s="345"/>
      <c r="D13" s="345"/>
      <c r="E13" s="179" t="s">
        <v>16</v>
      </c>
      <c r="F13" s="179" t="s">
        <v>17</v>
      </c>
    </row>
    <row r="14" spans="1:6" s="182" customFormat="1">
      <c r="A14" s="180">
        <v>1</v>
      </c>
      <c r="B14" s="181">
        <v>2</v>
      </c>
      <c r="C14" s="181">
        <v>3</v>
      </c>
      <c r="D14" s="181">
        <v>4</v>
      </c>
      <c r="E14" s="181">
        <v>5</v>
      </c>
      <c r="F14" s="181">
        <v>6</v>
      </c>
    </row>
    <row r="15" spans="1:6">
      <c r="A15" s="340"/>
      <c r="B15" s="341"/>
      <c r="C15" s="341"/>
      <c r="D15" s="341"/>
      <c r="E15" s="341"/>
      <c r="F15" s="342"/>
    </row>
    <row r="16" spans="1:6" ht="15.75" customHeight="1">
      <c r="A16" s="332" t="s">
        <v>18</v>
      </c>
      <c r="B16" s="333"/>
      <c r="C16" s="333"/>
      <c r="D16" s="333"/>
      <c r="E16" s="333"/>
      <c r="F16" s="334"/>
    </row>
    <row r="17" spans="1:7" s="170" customFormat="1">
      <c r="A17" s="184" t="s">
        <v>19</v>
      </c>
      <c r="B17" s="185" t="s">
        <v>20</v>
      </c>
      <c r="C17" s="185" t="s">
        <v>21</v>
      </c>
      <c r="D17" s="186" t="s">
        <v>22</v>
      </c>
      <c r="E17" s="330">
        <v>1.7</v>
      </c>
      <c r="F17" s="331"/>
      <c r="G17" s="187"/>
    </row>
    <row r="18" spans="1:7" s="192" customFormat="1" outlineLevel="1">
      <c r="A18" s="188" t="s">
        <v>23</v>
      </c>
      <c r="B18" s="189" t="s">
        <v>19</v>
      </c>
      <c r="C18" s="190" t="s">
        <v>24</v>
      </c>
      <c r="D18" s="189" t="s">
        <v>25</v>
      </c>
      <c r="E18" s="191">
        <v>7.46</v>
      </c>
      <c r="F18" s="191">
        <v>12.682</v>
      </c>
    </row>
    <row r="19" spans="1:7" s="197" customFormat="1" outlineLevel="1">
      <c r="A19" s="193" t="s">
        <v>26</v>
      </c>
      <c r="B19" s="194" t="s">
        <v>27</v>
      </c>
      <c r="C19" s="195" t="s">
        <v>28</v>
      </c>
      <c r="D19" s="194" t="s">
        <v>29</v>
      </c>
      <c r="E19" s="196">
        <v>0.04</v>
      </c>
      <c r="F19" s="196">
        <v>6.8000000000000005E-2</v>
      </c>
    </row>
    <row r="20" spans="1:7" s="197" customFormat="1" outlineLevel="1">
      <c r="A20" s="198" t="s">
        <v>30</v>
      </c>
      <c r="B20" s="199" t="s">
        <v>31</v>
      </c>
      <c r="C20" s="200" t="s">
        <v>32</v>
      </c>
      <c r="D20" s="199" t="s">
        <v>29</v>
      </c>
      <c r="E20" s="201">
        <v>0.01</v>
      </c>
      <c r="F20" s="201">
        <v>1.7000000000000001E-2</v>
      </c>
    </row>
    <row r="21" spans="1:7" s="197" customFormat="1" outlineLevel="1">
      <c r="A21" s="198" t="s">
        <v>33</v>
      </c>
      <c r="B21" s="199" t="s">
        <v>34</v>
      </c>
      <c r="C21" s="200" t="s">
        <v>35</v>
      </c>
      <c r="D21" s="199" t="s">
        <v>29</v>
      </c>
      <c r="E21" s="201">
        <v>15.29</v>
      </c>
      <c r="F21" s="201">
        <v>25.992999999999999</v>
      </c>
    </row>
    <row r="22" spans="1:7" s="170" customFormat="1">
      <c r="A22" s="184" t="s">
        <v>36</v>
      </c>
      <c r="B22" s="185" t="s">
        <v>37</v>
      </c>
      <c r="C22" s="185" t="s">
        <v>38</v>
      </c>
      <c r="D22" s="186" t="s">
        <v>39</v>
      </c>
      <c r="E22" s="330">
        <v>0.39269999999999999</v>
      </c>
      <c r="F22" s="331"/>
      <c r="G22" s="187"/>
    </row>
    <row r="23" spans="1:7" s="192" customFormat="1" outlineLevel="1">
      <c r="A23" s="188" t="s">
        <v>40</v>
      </c>
      <c r="B23" s="189" t="s">
        <v>19</v>
      </c>
      <c r="C23" s="190" t="s">
        <v>24</v>
      </c>
      <c r="D23" s="189" t="s">
        <v>25</v>
      </c>
      <c r="E23" s="191">
        <v>15.6</v>
      </c>
      <c r="F23" s="191">
        <v>6.1261000000000001</v>
      </c>
    </row>
    <row r="24" spans="1:7" s="197" customFormat="1" outlineLevel="1">
      <c r="A24" s="193" t="s">
        <v>41</v>
      </c>
      <c r="B24" s="194" t="s">
        <v>42</v>
      </c>
      <c r="C24" s="195" t="s">
        <v>43</v>
      </c>
      <c r="D24" s="194" t="s">
        <v>29</v>
      </c>
      <c r="E24" s="196">
        <v>2.67</v>
      </c>
      <c r="F24" s="196">
        <v>1.0485</v>
      </c>
    </row>
    <row r="25" spans="1:7" s="170" customFormat="1">
      <c r="A25" s="184" t="s">
        <v>44</v>
      </c>
      <c r="B25" s="185" t="s">
        <v>45</v>
      </c>
      <c r="C25" s="185" t="s">
        <v>46</v>
      </c>
      <c r="D25" s="186" t="s">
        <v>39</v>
      </c>
      <c r="E25" s="330">
        <v>0.26179999999999998</v>
      </c>
      <c r="F25" s="331"/>
      <c r="G25" s="187"/>
    </row>
    <row r="26" spans="1:7" s="192" customFormat="1" outlineLevel="1">
      <c r="A26" s="188" t="s">
        <v>47</v>
      </c>
      <c r="B26" s="189" t="s">
        <v>19</v>
      </c>
      <c r="C26" s="190" t="s">
        <v>24</v>
      </c>
      <c r="D26" s="189" t="s">
        <v>25</v>
      </c>
      <c r="E26" s="191">
        <v>155</v>
      </c>
      <c r="F26" s="191">
        <v>40.579000000000001</v>
      </c>
    </row>
    <row r="27" spans="1:7" s="197" customFormat="1" ht="24" outlineLevel="1">
      <c r="A27" s="193" t="s">
        <v>48</v>
      </c>
      <c r="B27" s="194" t="s">
        <v>49</v>
      </c>
      <c r="C27" s="195" t="s">
        <v>50</v>
      </c>
      <c r="D27" s="194" t="s">
        <v>29</v>
      </c>
      <c r="E27" s="196">
        <v>44.08</v>
      </c>
      <c r="F27" s="196">
        <v>11.540100000000001</v>
      </c>
    </row>
    <row r="28" spans="1:7" s="197" customFormat="1" ht="24" outlineLevel="1">
      <c r="A28" s="198" t="s">
        <v>51</v>
      </c>
      <c r="B28" s="199" t="s">
        <v>52</v>
      </c>
      <c r="C28" s="200" t="s">
        <v>53</v>
      </c>
      <c r="D28" s="199" t="s">
        <v>29</v>
      </c>
      <c r="E28" s="201">
        <v>75</v>
      </c>
      <c r="F28" s="201">
        <v>19.635000000000002</v>
      </c>
    </row>
    <row r="29" spans="1:7" s="170" customFormat="1" ht="39.6">
      <c r="A29" s="184" t="s">
        <v>54</v>
      </c>
      <c r="B29" s="185" t="s">
        <v>55</v>
      </c>
      <c r="C29" s="185" t="s">
        <v>56</v>
      </c>
      <c r="D29" s="186" t="s">
        <v>57</v>
      </c>
      <c r="E29" s="330">
        <v>117.81</v>
      </c>
      <c r="F29" s="331"/>
      <c r="G29" s="187"/>
    </row>
    <row r="30" spans="1:7" s="197" customFormat="1" ht="24" outlineLevel="1">
      <c r="A30" s="193" t="s">
        <v>58</v>
      </c>
      <c r="B30" s="194" t="s">
        <v>59</v>
      </c>
      <c r="C30" s="195" t="s">
        <v>60</v>
      </c>
      <c r="D30" s="194" t="s">
        <v>29</v>
      </c>
      <c r="E30" s="196">
        <v>2.4E-2</v>
      </c>
      <c r="F30" s="196">
        <v>2.8273999999999999</v>
      </c>
    </row>
    <row r="31" spans="1:7" s="170" customFormat="1" ht="52.8">
      <c r="A31" s="184" t="s">
        <v>61</v>
      </c>
      <c r="B31" s="185" t="s">
        <v>62</v>
      </c>
      <c r="C31" s="185" t="s">
        <v>63</v>
      </c>
      <c r="D31" s="186" t="s">
        <v>57</v>
      </c>
      <c r="E31" s="330">
        <v>117.81</v>
      </c>
      <c r="F31" s="331"/>
      <c r="G31" s="187"/>
    </row>
    <row r="32" spans="1:7" s="197" customFormat="1" outlineLevel="1">
      <c r="A32" s="193" t="s">
        <v>64</v>
      </c>
      <c r="B32" s="194" t="s">
        <v>65</v>
      </c>
      <c r="C32" s="195" t="s">
        <v>66</v>
      </c>
      <c r="D32" s="194" t="s">
        <v>29</v>
      </c>
      <c r="E32" s="196">
        <v>6.0597999999999999E-2</v>
      </c>
      <c r="F32" s="196">
        <v>7.1391</v>
      </c>
    </row>
    <row r="33" spans="1:7" s="170" customFormat="1" ht="39.6">
      <c r="A33" s="184" t="s">
        <v>67</v>
      </c>
      <c r="B33" s="185" t="s">
        <v>68</v>
      </c>
      <c r="C33" s="185" t="s">
        <v>69</v>
      </c>
      <c r="D33" s="186" t="s">
        <v>70</v>
      </c>
      <c r="E33" s="330">
        <v>0.26179999999999998</v>
      </c>
      <c r="F33" s="331"/>
      <c r="G33" s="187"/>
    </row>
    <row r="34" spans="1:7" s="192" customFormat="1" outlineLevel="1">
      <c r="A34" s="188" t="s">
        <v>71</v>
      </c>
      <c r="B34" s="189" t="s">
        <v>19</v>
      </c>
      <c r="C34" s="190" t="s">
        <v>24</v>
      </c>
      <c r="D34" s="189" t="s">
        <v>25</v>
      </c>
      <c r="E34" s="191">
        <v>33</v>
      </c>
      <c r="F34" s="191">
        <v>8.6394000000000002</v>
      </c>
    </row>
    <row r="35" spans="1:7" s="197" customFormat="1" outlineLevel="1">
      <c r="A35" s="193" t="s">
        <v>72</v>
      </c>
      <c r="B35" s="194" t="s">
        <v>73</v>
      </c>
      <c r="C35" s="195" t="s">
        <v>74</v>
      </c>
      <c r="D35" s="194" t="s">
        <v>29</v>
      </c>
      <c r="E35" s="196">
        <v>0.36</v>
      </c>
      <c r="F35" s="196">
        <v>9.4247999999999998E-2</v>
      </c>
    </row>
    <row r="36" spans="1:7" s="197" customFormat="1" outlineLevel="1">
      <c r="A36" s="198" t="s">
        <v>75</v>
      </c>
      <c r="B36" s="199" t="s">
        <v>27</v>
      </c>
      <c r="C36" s="200" t="s">
        <v>28</v>
      </c>
      <c r="D36" s="199" t="s">
        <v>29</v>
      </c>
      <c r="E36" s="201">
        <v>3.98</v>
      </c>
      <c r="F36" s="201">
        <v>1.042</v>
      </c>
    </row>
    <row r="37" spans="1:7" s="197" customFormat="1" outlineLevel="1">
      <c r="A37" s="198" t="s">
        <v>76</v>
      </c>
      <c r="B37" s="199" t="s">
        <v>77</v>
      </c>
      <c r="C37" s="200" t="s">
        <v>78</v>
      </c>
      <c r="D37" s="199" t="s">
        <v>29</v>
      </c>
      <c r="E37" s="201">
        <v>2.35</v>
      </c>
      <c r="F37" s="201">
        <v>0.61523000000000005</v>
      </c>
    </row>
    <row r="38" spans="1:7" s="197" customFormat="1" outlineLevel="1">
      <c r="A38" s="198" t="s">
        <v>79</v>
      </c>
      <c r="B38" s="199" t="s">
        <v>80</v>
      </c>
      <c r="C38" s="200" t="s">
        <v>81</v>
      </c>
      <c r="D38" s="199" t="s">
        <v>29</v>
      </c>
      <c r="E38" s="201">
        <v>8.51</v>
      </c>
      <c r="F38" s="201">
        <v>2.2279</v>
      </c>
    </row>
    <row r="39" spans="1:7" s="197" customFormat="1" outlineLevel="1">
      <c r="A39" s="198" t="s">
        <v>82</v>
      </c>
      <c r="B39" s="199" t="s">
        <v>83</v>
      </c>
      <c r="C39" s="200" t="s">
        <v>84</v>
      </c>
      <c r="D39" s="199" t="s">
        <v>29</v>
      </c>
      <c r="E39" s="201">
        <v>19</v>
      </c>
      <c r="F39" s="201">
        <v>4.9741999999999997</v>
      </c>
    </row>
    <row r="40" spans="1:7" s="197" customFormat="1" outlineLevel="1">
      <c r="A40" s="198" t="s">
        <v>85</v>
      </c>
      <c r="B40" s="199" t="s">
        <v>86</v>
      </c>
      <c r="C40" s="200" t="s">
        <v>87</v>
      </c>
      <c r="D40" s="199" t="s">
        <v>29</v>
      </c>
      <c r="E40" s="201">
        <v>2.6</v>
      </c>
      <c r="F40" s="201">
        <v>0.68067999999999995</v>
      </c>
    </row>
    <row r="41" spans="1:7" s="206" customFormat="1" ht="24" outlineLevel="1">
      <c r="A41" s="202" t="s">
        <v>88</v>
      </c>
      <c r="B41" s="203" t="s">
        <v>89</v>
      </c>
      <c r="C41" s="204" t="s">
        <v>90</v>
      </c>
      <c r="D41" s="203" t="s">
        <v>91</v>
      </c>
      <c r="E41" s="205">
        <v>15</v>
      </c>
      <c r="F41" s="205">
        <v>3.927</v>
      </c>
    </row>
    <row r="42" spans="1:7" s="206" customFormat="1" ht="24" outlineLevel="1">
      <c r="A42" s="207" t="s">
        <v>92</v>
      </c>
      <c r="B42" s="208" t="s">
        <v>93</v>
      </c>
      <c r="C42" s="209" t="s">
        <v>94</v>
      </c>
      <c r="D42" s="208" t="s">
        <v>91</v>
      </c>
      <c r="E42" s="210">
        <v>189</v>
      </c>
      <c r="F42" s="210">
        <v>49.480200000000004</v>
      </c>
    </row>
    <row r="43" spans="1:7" s="170" customFormat="1" ht="39.6">
      <c r="A43" s="184" t="s">
        <v>95</v>
      </c>
      <c r="B43" s="185" t="s">
        <v>96</v>
      </c>
      <c r="C43" s="185" t="s">
        <v>97</v>
      </c>
      <c r="D43" s="186" t="s">
        <v>70</v>
      </c>
      <c r="E43" s="330">
        <v>0.26179999999999998</v>
      </c>
      <c r="F43" s="331"/>
      <c r="G43" s="187"/>
    </row>
    <row r="44" spans="1:7" s="192" customFormat="1" outlineLevel="1">
      <c r="A44" s="188" t="s">
        <v>98</v>
      </c>
      <c r="B44" s="189" t="s">
        <v>19</v>
      </c>
      <c r="C44" s="190" t="s">
        <v>24</v>
      </c>
      <c r="D44" s="189" t="s">
        <v>25</v>
      </c>
      <c r="E44" s="191">
        <v>16.63</v>
      </c>
      <c r="F44" s="191">
        <v>4.3536999999999999</v>
      </c>
    </row>
    <row r="45" spans="1:7" s="197" customFormat="1" outlineLevel="1">
      <c r="A45" s="193" t="s">
        <v>99</v>
      </c>
      <c r="B45" s="194" t="s">
        <v>100</v>
      </c>
      <c r="C45" s="195" t="s">
        <v>101</v>
      </c>
      <c r="D45" s="194" t="s">
        <v>29</v>
      </c>
      <c r="E45" s="196">
        <v>1.39</v>
      </c>
      <c r="F45" s="196">
        <v>0.363902</v>
      </c>
    </row>
    <row r="46" spans="1:7" s="197" customFormat="1" outlineLevel="1">
      <c r="A46" s="198" t="s">
        <v>102</v>
      </c>
      <c r="B46" s="199" t="s">
        <v>103</v>
      </c>
      <c r="C46" s="200" t="s">
        <v>104</v>
      </c>
      <c r="D46" s="199" t="s">
        <v>29</v>
      </c>
      <c r="E46" s="201">
        <v>0.24</v>
      </c>
      <c r="F46" s="201">
        <v>6.2831999999999999E-2</v>
      </c>
    </row>
    <row r="47" spans="1:7" s="197" customFormat="1" outlineLevel="1">
      <c r="A47" s="198" t="s">
        <v>105</v>
      </c>
      <c r="B47" s="199" t="s">
        <v>86</v>
      </c>
      <c r="C47" s="200" t="s">
        <v>87</v>
      </c>
      <c r="D47" s="199" t="s">
        <v>29</v>
      </c>
      <c r="E47" s="201">
        <v>0.5</v>
      </c>
      <c r="F47" s="201">
        <v>0.13089999999999999</v>
      </c>
    </row>
    <row r="48" spans="1:7" s="197" customFormat="1" outlineLevel="1">
      <c r="A48" s="198" t="s">
        <v>106</v>
      </c>
      <c r="B48" s="199" t="s">
        <v>107</v>
      </c>
      <c r="C48" s="200" t="s">
        <v>108</v>
      </c>
      <c r="D48" s="199" t="s">
        <v>29</v>
      </c>
      <c r="E48" s="201">
        <v>0.12</v>
      </c>
      <c r="F48" s="201">
        <v>3.1415999999999999E-2</v>
      </c>
    </row>
    <row r="49" spans="1:7" s="197" customFormat="1" outlineLevel="1">
      <c r="A49" s="198" t="s">
        <v>109</v>
      </c>
      <c r="B49" s="199" t="s">
        <v>110</v>
      </c>
      <c r="C49" s="200" t="s">
        <v>111</v>
      </c>
      <c r="D49" s="199" t="s">
        <v>29</v>
      </c>
      <c r="E49" s="201">
        <v>1.39</v>
      </c>
      <c r="F49" s="201">
        <v>0.363902</v>
      </c>
    </row>
    <row r="50" spans="1:7" s="197" customFormat="1" outlineLevel="1">
      <c r="A50" s="198" t="s">
        <v>112</v>
      </c>
      <c r="B50" s="199" t="s">
        <v>113</v>
      </c>
      <c r="C50" s="200" t="s">
        <v>114</v>
      </c>
      <c r="D50" s="199" t="s">
        <v>29</v>
      </c>
      <c r="E50" s="201">
        <v>3.08</v>
      </c>
      <c r="F50" s="201">
        <v>0.80634399999999995</v>
      </c>
    </row>
    <row r="51" spans="1:7" s="197" customFormat="1" outlineLevel="1">
      <c r="A51" s="198" t="s">
        <v>115</v>
      </c>
      <c r="B51" s="199" t="s">
        <v>116</v>
      </c>
      <c r="C51" s="200" t="s">
        <v>117</v>
      </c>
      <c r="D51" s="199" t="s">
        <v>29</v>
      </c>
      <c r="E51" s="201">
        <v>1.37</v>
      </c>
      <c r="F51" s="201">
        <v>0.35866599999999998</v>
      </c>
    </row>
    <row r="52" spans="1:7" s="197" customFormat="1" outlineLevel="1">
      <c r="A52" s="198" t="s">
        <v>118</v>
      </c>
      <c r="B52" s="199" t="s">
        <v>119</v>
      </c>
      <c r="C52" s="200" t="s">
        <v>120</v>
      </c>
      <c r="D52" s="199" t="s">
        <v>29</v>
      </c>
      <c r="E52" s="201">
        <v>1.55</v>
      </c>
      <c r="F52" s="201">
        <v>0.40578999999999998</v>
      </c>
    </row>
    <row r="53" spans="1:7" s="206" customFormat="1" outlineLevel="1">
      <c r="A53" s="202" t="s">
        <v>121</v>
      </c>
      <c r="B53" s="203" t="s">
        <v>122</v>
      </c>
      <c r="C53" s="204" t="s">
        <v>123</v>
      </c>
      <c r="D53" s="203" t="s">
        <v>57</v>
      </c>
      <c r="E53" s="205">
        <v>92.5</v>
      </c>
      <c r="F53" s="205">
        <v>24.2165</v>
      </c>
    </row>
    <row r="54" spans="1:7" s="206" customFormat="1" outlineLevel="1">
      <c r="A54" s="207" t="s">
        <v>124</v>
      </c>
      <c r="B54" s="208" t="s">
        <v>125</v>
      </c>
      <c r="C54" s="209" t="s">
        <v>126</v>
      </c>
      <c r="D54" s="208" t="s">
        <v>57</v>
      </c>
      <c r="E54" s="210">
        <v>1.0800000000000001E-2</v>
      </c>
      <c r="F54" s="210">
        <v>2.8270000000000001E-3</v>
      </c>
    </row>
    <row r="55" spans="1:7" s="170" customFormat="1" ht="26.4">
      <c r="A55" s="184" t="s">
        <v>127</v>
      </c>
      <c r="B55" s="185" t="s">
        <v>128</v>
      </c>
      <c r="C55" s="185" t="s">
        <v>129</v>
      </c>
      <c r="D55" s="186" t="s">
        <v>70</v>
      </c>
      <c r="E55" s="330">
        <v>0.26179999999999998</v>
      </c>
      <c r="F55" s="331"/>
      <c r="G55" s="187"/>
    </row>
    <row r="56" spans="1:7" s="192" customFormat="1" outlineLevel="1">
      <c r="A56" s="188" t="s">
        <v>130</v>
      </c>
      <c r="B56" s="189" t="s">
        <v>19</v>
      </c>
      <c r="C56" s="190" t="s">
        <v>24</v>
      </c>
      <c r="D56" s="189" t="s">
        <v>25</v>
      </c>
      <c r="E56" s="191">
        <v>2.3199999999999998</v>
      </c>
      <c r="F56" s="191">
        <v>0.60737600000000003</v>
      </c>
    </row>
    <row r="57" spans="1:7" s="197" customFormat="1" outlineLevel="1">
      <c r="A57" s="193" t="s">
        <v>131</v>
      </c>
      <c r="B57" s="194" t="s">
        <v>100</v>
      </c>
      <c r="C57" s="195" t="s">
        <v>101</v>
      </c>
      <c r="D57" s="194" t="s">
        <v>29</v>
      </c>
      <c r="E57" s="196">
        <v>0.68799999999999994</v>
      </c>
      <c r="F57" s="196">
        <v>0.180118</v>
      </c>
    </row>
    <row r="58" spans="1:7" s="197" customFormat="1" outlineLevel="1">
      <c r="A58" s="198" t="s">
        <v>132</v>
      </c>
      <c r="B58" s="199" t="s">
        <v>103</v>
      </c>
      <c r="C58" s="200" t="s">
        <v>104</v>
      </c>
      <c r="D58" s="199" t="s">
        <v>29</v>
      </c>
      <c r="E58" s="201">
        <v>0.12</v>
      </c>
      <c r="F58" s="201">
        <v>3.1415999999999999E-2</v>
      </c>
    </row>
    <row r="59" spans="1:7" s="197" customFormat="1" outlineLevel="1">
      <c r="A59" s="198" t="s">
        <v>133</v>
      </c>
      <c r="B59" s="199" t="s">
        <v>107</v>
      </c>
      <c r="C59" s="200" t="s">
        <v>108</v>
      </c>
      <c r="D59" s="199" t="s">
        <v>29</v>
      </c>
      <c r="E59" s="201">
        <v>0.06</v>
      </c>
      <c r="F59" s="201">
        <v>1.5708E-2</v>
      </c>
    </row>
    <row r="60" spans="1:7" s="197" customFormat="1" outlineLevel="1">
      <c r="A60" s="198" t="s">
        <v>134</v>
      </c>
      <c r="B60" s="199" t="s">
        <v>110</v>
      </c>
      <c r="C60" s="200" t="s">
        <v>111</v>
      </c>
      <c r="D60" s="199" t="s">
        <v>29</v>
      </c>
      <c r="E60" s="201">
        <v>0.68799999999999994</v>
      </c>
      <c r="F60" s="201">
        <v>0.180118</v>
      </c>
    </row>
    <row r="61" spans="1:7" s="206" customFormat="1" outlineLevel="1">
      <c r="A61" s="202" t="s">
        <v>135</v>
      </c>
      <c r="B61" s="203" t="s">
        <v>122</v>
      </c>
      <c r="C61" s="204" t="s">
        <v>123</v>
      </c>
      <c r="D61" s="203" t="s">
        <v>57</v>
      </c>
      <c r="E61" s="205">
        <v>46.24</v>
      </c>
      <c r="F61" s="205">
        <v>12.105600000000001</v>
      </c>
    </row>
    <row r="62" spans="1:7" s="206" customFormat="1" outlineLevel="1">
      <c r="A62" s="207" t="s">
        <v>136</v>
      </c>
      <c r="B62" s="208" t="s">
        <v>125</v>
      </c>
      <c r="C62" s="209" t="s">
        <v>126</v>
      </c>
      <c r="D62" s="208" t="s">
        <v>57</v>
      </c>
      <c r="E62" s="210">
        <v>5.5999999999999999E-3</v>
      </c>
      <c r="F62" s="210">
        <v>1.4660000000000001E-3</v>
      </c>
    </row>
    <row r="63" spans="1:7" s="170" customFormat="1" ht="39.6">
      <c r="A63" s="184" t="s">
        <v>137</v>
      </c>
      <c r="B63" s="185" t="s">
        <v>138</v>
      </c>
      <c r="C63" s="185" t="s">
        <v>139</v>
      </c>
      <c r="D63" s="186" t="s">
        <v>70</v>
      </c>
      <c r="E63" s="330">
        <v>0.26179999999999998</v>
      </c>
      <c r="F63" s="331"/>
      <c r="G63" s="187"/>
    </row>
    <row r="64" spans="1:7" s="192" customFormat="1" outlineLevel="1">
      <c r="A64" s="188" t="s">
        <v>140</v>
      </c>
      <c r="B64" s="189" t="s">
        <v>19</v>
      </c>
      <c r="C64" s="190" t="s">
        <v>24</v>
      </c>
      <c r="D64" s="189" t="s">
        <v>25</v>
      </c>
      <c r="E64" s="191">
        <v>16.63</v>
      </c>
      <c r="F64" s="191">
        <v>4.3536999999999999</v>
      </c>
    </row>
    <row r="65" spans="1:7" s="197" customFormat="1" outlineLevel="1">
      <c r="A65" s="193" t="s">
        <v>141</v>
      </c>
      <c r="B65" s="194" t="s">
        <v>100</v>
      </c>
      <c r="C65" s="195" t="s">
        <v>101</v>
      </c>
      <c r="D65" s="194" t="s">
        <v>29</v>
      </c>
      <c r="E65" s="196">
        <v>1.44</v>
      </c>
      <c r="F65" s="196">
        <v>0.37699199999999999</v>
      </c>
    </row>
    <row r="66" spans="1:7" s="197" customFormat="1" outlineLevel="1">
      <c r="A66" s="198" t="s">
        <v>142</v>
      </c>
      <c r="B66" s="199" t="s">
        <v>103</v>
      </c>
      <c r="C66" s="200" t="s">
        <v>104</v>
      </c>
      <c r="D66" s="199" t="s">
        <v>29</v>
      </c>
      <c r="E66" s="201">
        <v>0.24</v>
      </c>
      <c r="F66" s="201">
        <v>6.2831999999999999E-2</v>
      </c>
    </row>
    <row r="67" spans="1:7" s="197" customFormat="1" outlineLevel="1">
      <c r="A67" s="198" t="s">
        <v>143</v>
      </c>
      <c r="B67" s="199" t="s">
        <v>86</v>
      </c>
      <c r="C67" s="200" t="s">
        <v>87</v>
      </c>
      <c r="D67" s="199" t="s">
        <v>29</v>
      </c>
      <c r="E67" s="201">
        <v>0.5</v>
      </c>
      <c r="F67" s="201">
        <v>0.13089999999999999</v>
      </c>
    </row>
    <row r="68" spans="1:7" s="197" customFormat="1" outlineLevel="1">
      <c r="A68" s="198" t="s">
        <v>144</v>
      </c>
      <c r="B68" s="199" t="s">
        <v>107</v>
      </c>
      <c r="C68" s="200" t="s">
        <v>108</v>
      </c>
      <c r="D68" s="199" t="s">
        <v>29</v>
      </c>
      <c r="E68" s="201">
        <v>0.12</v>
      </c>
      <c r="F68" s="201">
        <v>3.1415999999999999E-2</v>
      </c>
    </row>
    <row r="69" spans="1:7" s="197" customFormat="1" outlineLevel="1">
      <c r="A69" s="198" t="s">
        <v>145</v>
      </c>
      <c r="B69" s="199" t="s">
        <v>110</v>
      </c>
      <c r="C69" s="200" t="s">
        <v>111</v>
      </c>
      <c r="D69" s="199" t="s">
        <v>29</v>
      </c>
      <c r="E69" s="201">
        <v>1.44</v>
      </c>
      <c r="F69" s="201">
        <v>0.37699199999999999</v>
      </c>
    </row>
    <row r="70" spans="1:7" s="197" customFormat="1" outlineLevel="1">
      <c r="A70" s="198" t="s">
        <v>146</v>
      </c>
      <c r="B70" s="199" t="s">
        <v>113</v>
      </c>
      <c r="C70" s="200" t="s">
        <v>114</v>
      </c>
      <c r="D70" s="199" t="s">
        <v>29</v>
      </c>
      <c r="E70" s="201">
        <v>3.08</v>
      </c>
      <c r="F70" s="201">
        <v>0.80634399999999995</v>
      </c>
    </row>
    <row r="71" spans="1:7" s="197" customFormat="1" outlineLevel="1">
      <c r="A71" s="198" t="s">
        <v>147</v>
      </c>
      <c r="B71" s="199" t="s">
        <v>116</v>
      </c>
      <c r="C71" s="200" t="s">
        <v>117</v>
      </c>
      <c r="D71" s="199" t="s">
        <v>29</v>
      </c>
      <c r="E71" s="201">
        <v>1.37</v>
      </c>
      <c r="F71" s="201">
        <v>0.35866599999999998</v>
      </c>
    </row>
    <row r="72" spans="1:7" s="197" customFormat="1" outlineLevel="1">
      <c r="A72" s="198" t="s">
        <v>148</v>
      </c>
      <c r="B72" s="199" t="s">
        <v>119</v>
      </c>
      <c r="C72" s="200" t="s">
        <v>120</v>
      </c>
      <c r="D72" s="199" t="s">
        <v>29</v>
      </c>
      <c r="E72" s="201">
        <v>1.55</v>
      </c>
      <c r="F72" s="201">
        <v>0.40578999999999998</v>
      </c>
    </row>
    <row r="73" spans="1:7" s="206" customFormat="1" outlineLevel="1">
      <c r="A73" s="202" t="s">
        <v>149</v>
      </c>
      <c r="B73" s="203" t="s">
        <v>150</v>
      </c>
      <c r="C73" s="204" t="s">
        <v>151</v>
      </c>
      <c r="D73" s="203" t="s">
        <v>57</v>
      </c>
      <c r="E73" s="205">
        <v>96.6</v>
      </c>
      <c r="F73" s="205">
        <v>25.289899999999999</v>
      </c>
    </row>
    <row r="74" spans="1:7" s="206" customFormat="1" outlineLevel="1">
      <c r="A74" s="207" t="s">
        <v>152</v>
      </c>
      <c r="B74" s="208" t="s">
        <v>125</v>
      </c>
      <c r="C74" s="209" t="s">
        <v>126</v>
      </c>
      <c r="D74" s="208" t="s">
        <v>57</v>
      </c>
      <c r="E74" s="210">
        <v>1.0800000000000001E-2</v>
      </c>
      <c r="F74" s="210">
        <v>2.8270000000000001E-3</v>
      </c>
    </row>
    <row r="75" spans="1:7" s="170" customFormat="1" ht="52.8">
      <c r="A75" s="184" t="s">
        <v>153</v>
      </c>
      <c r="B75" s="185" t="s">
        <v>154</v>
      </c>
      <c r="C75" s="185" t="s">
        <v>155</v>
      </c>
      <c r="D75" s="186" t="s">
        <v>57</v>
      </c>
      <c r="E75" s="330">
        <v>85.451499999999996</v>
      </c>
      <c r="F75" s="331"/>
      <c r="G75" s="187"/>
    </row>
    <row r="76" spans="1:7" s="197" customFormat="1" outlineLevel="1">
      <c r="A76" s="193" t="s">
        <v>156</v>
      </c>
      <c r="B76" s="194" t="s">
        <v>65</v>
      </c>
      <c r="C76" s="195" t="s">
        <v>66</v>
      </c>
      <c r="D76" s="194" t="s">
        <v>29</v>
      </c>
      <c r="E76" s="196">
        <v>7.8719999999999998E-2</v>
      </c>
      <c r="F76" s="196">
        <v>6.7267000000000001</v>
      </c>
    </row>
    <row r="77" spans="1:7" s="170" customFormat="1" ht="52.8">
      <c r="A77" s="184" t="s">
        <v>157</v>
      </c>
      <c r="B77" s="185" t="s">
        <v>154</v>
      </c>
      <c r="C77" s="185" t="s">
        <v>158</v>
      </c>
      <c r="D77" s="186" t="s">
        <v>57</v>
      </c>
      <c r="E77" s="330">
        <v>62.936700000000002</v>
      </c>
      <c r="F77" s="331"/>
      <c r="G77" s="187"/>
    </row>
    <row r="78" spans="1:7" s="197" customFormat="1" outlineLevel="1">
      <c r="A78" s="193" t="s">
        <v>159</v>
      </c>
      <c r="B78" s="194" t="s">
        <v>65</v>
      </c>
      <c r="C78" s="195" t="s">
        <v>66</v>
      </c>
      <c r="D78" s="194" t="s">
        <v>29</v>
      </c>
      <c r="E78" s="196">
        <v>7.8719999999999998E-2</v>
      </c>
      <c r="F78" s="196">
        <v>4.9543999999999997</v>
      </c>
    </row>
    <row r="79" spans="1:7" ht="15.75" customHeight="1">
      <c r="A79" s="332" t="s">
        <v>160</v>
      </c>
      <c r="B79" s="333"/>
      <c r="C79" s="333"/>
      <c r="D79" s="333"/>
      <c r="E79" s="333"/>
      <c r="F79" s="334"/>
    </row>
    <row r="80" spans="1:7" s="170" customFormat="1" ht="26.4">
      <c r="A80" s="184" t="s">
        <v>161</v>
      </c>
      <c r="B80" s="185" t="s">
        <v>162</v>
      </c>
      <c r="C80" s="185" t="s">
        <v>163</v>
      </c>
      <c r="D80" s="186" t="s">
        <v>164</v>
      </c>
      <c r="E80" s="330">
        <v>12.32</v>
      </c>
      <c r="F80" s="331"/>
      <c r="G80" s="187"/>
    </row>
    <row r="81" spans="1:7" s="192" customFormat="1" outlineLevel="1">
      <c r="A81" s="188" t="s">
        <v>165</v>
      </c>
      <c r="B81" s="189" t="s">
        <v>19</v>
      </c>
      <c r="C81" s="190" t="s">
        <v>24</v>
      </c>
      <c r="D81" s="189" t="s">
        <v>25</v>
      </c>
      <c r="E81" s="191">
        <v>1.28</v>
      </c>
      <c r="F81" s="191">
        <v>15.769600000000001</v>
      </c>
    </row>
    <row r="82" spans="1:7" s="197" customFormat="1" ht="24" outlineLevel="1">
      <c r="A82" s="193" t="s">
        <v>166</v>
      </c>
      <c r="B82" s="194" t="s">
        <v>167</v>
      </c>
      <c r="C82" s="195" t="s">
        <v>168</v>
      </c>
      <c r="D82" s="194" t="s">
        <v>29</v>
      </c>
      <c r="E82" s="196">
        <v>0.11</v>
      </c>
      <c r="F82" s="196">
        <v>1.3552</v>
      </c>
    </row>
    <row r="83" spans="1:7" s="197" customFormat="1" outlineLevel="1">
      <c r="A83" s="198" t="s">
        <v>169</v>
      </c>
      <c r="B83" s="199" t="s">
        <v>31</v>
      </c>
      <c r="C83" s="200" t="s">
        <v>32</v>
      </c>
      <c r="D83" s="199" t="s">
        <v>29</v>
      </c>
      <c r="E83" s="201">
        <v>0.15</v>
      </c>
      <c r="F83" s="201">
        <v>1.8480000000000001</v>
      </c>
    </row>
    <row r="84" spans="1:7" s="206" customFormat="1" outlineLevel="1">
      <c r="A84" s="202" t="s">
        <v>170</v>
      </c>
      <c r="B84" s="203" t="s">
        <v>171</v>
      </c>
      <c r="C84" s="204" t="s">
        <v>172</v>
      </c>
      <c r="D84" s="203" t="s">
        <v>57</v>
      </c>
      <c r="E84" s="205">
        <v>1.8000000000000001E-4</v>
      </c>
      <c r="F84" s="205">
        <v>2.2179999999999999E-3</v>
      </c>
    </row>
    <row r="85" spans="1:7" s="206" customFormat="1" ht="24" outlineLevel="1">
      <c r="A85" s="207" t="s">
        <v>173</v>
      </c>
      <c r="B85" s="208" t="s">
        <v>174</v>
      </c>
      <c r="C85" s="209" t="s">
        <v>175</v>
      </c>
      <c r="D85" s="208" t="s">
        <v>91</v>
      </c>
      <c r="E85" s="210">
        <v>3.5999999999999997E-2</v>
      </c>
      <c r="F85" s="210">
        <v>0.44352000000000003</v>
      </c>
    </row>
    <row r="86" spans="1:7" s="206" customFormat="1" ht="24" outlineLevel="1">
      <c r="A86" s="207" t="s">
        <v>176</v>
      </c>
      <c r="B86" s="208" t="s">
        <v>177</v>
      </c>
      <c r="C86" s="209" t="s">
        <v>178</v>
      </c>
      <c r="D86" s="208" t="s">
        <v>91</v>
      </c>
      <c r="E86" s="210">
        <v>3.4000000000000002E-2</v>
      </c>
      <c r="F86" s="210">
        <v>0.41887999999999997</v>
      </c>
    </row>
    <row r="87" spans="1:7" s="206" customFormat="1" outlineLevel="1">
      <c r="A87" s="207" t="s">
        <v>179</v>
      </c>
      <c r="B87" s="208" t="s">
        <v>180</v>
      </c>
      <c r="C87" s="209" t="s">
        <v>181</v>
      </c>
      <c r="D87" s="208" t="s">
        <v>91</v>
      </c>
      <c r="E87" s="210">
        <v>1.6000000000000001E-3</v>
      </c>
      <c r="F87" s="210">
        <v>1.9712E-2</v>
      </c>
    </row>
    <row r="88" spans="1:7" s="170" customFormat="1" ht="26.4">
      <c r="A88" s="184" t="s">
        <v>182</v>
      </c>
      <c r="B88" s="185" t="s">
        <v>183</v>
      </c>
      <c r="C88" s="185" t="s">
        <v>184</v>
      </c>
      <c r="D88" s="186" t="s">
        <v>185</v>
      </c>
      <c r="E88" s="335">
        <v>8.1999999999999993</v>
      </c>
      <c r="F88" s="336"/>
      <c r="G88" s="187"/>
    </row>
    <row r="89" spans="1:7" ht="15.75" customHeight="1">
      <c r="A89" s="332" t="s">
        <v>186</v>
      </c>
      <c r="B89" s="333"/>
      <c r="C89" s="333"/>
      <c r="D89" s="333"/>
      <c r="E89" s="333"/>
      <c r="F89" s="334"/>
    </row>
    <row r="90" spans="1:7" s="170" customFormat="1" ht="66">
      <c r="A90" s="184" t="s">
        <v>187</v>
      </c>
      <c r="B90" s="185" t="s">
        <v>188</v>
      </c>
      <c r="C90" s="185" t="s">
        <v>189</v>
      </c>
      <c r="D90" s="186" t="s">
        <v>39</v>
      </c>
      <c r="E90" s="330">
        <v>4.1439999999999998E-2</v>
      </c>
      <c r="F90" s="331"/>
      <c r="G90" s="187"/>
    </row>
    <row r="91" spans="1:7" s="192" customFormat="1" outlineLevel="1">
      <c r="A91" s="188" t="s">
        <v>190</v>
      </c>
      <c r="B91" s="189" t="s">
        <v>19</v>
      </c>
      <c r="C91" s="190" t="s">
        <v>24</v>
      </c>
      <c r="D91" s="189" t="s">
        <v>25</v>
      </c>
      <c r="E91" s="191">
        <v>322</v>
      </c>
      <c r="F91" s="191">
        <v>13.3437</v>
      </c>
    </row>
    <row r="92" spans="1:7" s="170" customFormat="1" ht="26.4">
      <c r="A92" s="184" t="s">
        <v>191</v>
      </c>
      <c r="B92" s="185" t="s">
        <v>192</v>
      </c>
      <c r="C92" s="185" t="s">
        <v>193</v>
      </c>
      <c r="D92" s="186" t="s">
        <v>194</v>
      </c>
      <c r="E92" s="330">
        <v>0.38286300000000001</v>
      </c>
      <c r="F92" s="331"/>
      <c r="G92" s="187"/>
    </row>
    <row r="93" spans="1:7" s="192" customFormat="1" outlineLevel="1">
      <c r="A93" s="188" t="s">
        <v>195</v>
      </c>
      <c r="B93" s="189" t="s">
        <v>19</v>
      </c>
      <c r="C93" s="190" t="s">
        <v>24</v>
      </c>
      <c r="D93" s="189" t="s">
        <v>25</v>
      </c>
      <c r="E93" s="191">
        <v>8</v>
      </c>
      <c r="F93" s="191">
        <v>3.0629</v>
      </c>
    </row>
    <row r="94" spans="1:7" s="197" customFormat="1" ht="24" outlineLevel="1">
      <c r="A94" s="193" t="s">
        <v>196</v>
      </c>
      <c r="B94" s="194" t="s">
        <v>197</v>
      </c>
      <c r="C94" s="195" t="s">
        <v>198</v>
      </c>
      <c r="D94" s="194" t="s">
        <v>29</v>
      </c>
      <c r="E94" s="196">
        <v>17.7</v>
      </c>
      <c r="F94" s="196">
        <v>6.7766999999999999</v>
      </c>
    </row>
    <row r="95" spans="1:7" s="170" customFormat="1" ht="39.6">
      <c r="A95" s="184" t="s">
        <v>199</v>
      </c>
      <c r="B95" s="185" t="s">
        <v>200</v>
      </c>
      <c r="C95" s="185" t="s">
        <v>201</v>
      </c>
      <c r="D95" s="186" t="s">
        <v>39</v>
      </c>
      <c r="E95" s="330">
        <v>0.11841</v>
      </c>
      <c r="F95" s="331"/>
      <c r="G95" s="187"/>
    </row>
    <row r="96" spans="1:7" s="192" customFormat="1" outlineLevel="1">
      <c r="A96" s="188" t="s">
        <v>202</v>
      </c>
      <c r="B96" s="189" t="s">
        <v>19</v>
      </c>
      <c r="C96" s="190" t="s">
        <v>24</v>
      </c>
      <c r="D96" s="189" t="s">
        <v>25</v>
      </c>
      <c r="E96" s="191">
        <v>184.8</v>
      </c>
      <c r="F96" s="191">
        <v>21.882200000000001</v>
      </c>
    </row>
    <row r="97" spans="1:7" s="170" customFormat="1" ht="26.4">
      <c r="A97" s="184" t="s">
        <v>203</v>
      </c>
      <c r="B97" s="185" t="s">
        <v>204</v>
      </c>
      <c r="C97" s="185" t="s">
        <v>205</v>
      </c>
      <c r="D97" s="186" t="s">
        <v>57</v>
      </c>
      <c r="E97" s="330">
        <v>26.375299999999999</v>
      </c>
      <c r="F97" s="331"/>
      <c r="G97" s="187"/>
    </row>
    <row r="98" spans="1:7" s="197" customFormat="1" ht="24" outlineLevel="1">
      <c r="A98" s="193" t="s">
        <v>206</v>
      </c>
      <c r="B98" s="194" t="s">
        <v>59</v>
      </c>
      <c r="C98" s="195" t="s">
        <v>60</v>
      </c>
      <c r="D98" s="194" t="s">
        <v>29</v>
      </c>
      <c r="E98" s="196">
        <v>2.9000000000000001E-2</v>
      </c>
      <c r="F98" s="196">
        <v>0.76488400000000001</v>
      </c>
    </row>
    <row r="99" spans="1:7" s="170" customFormat="1" ht="52.8">
      <c r="A99" s="184" t="s">
        <v>207</v>
      </c>
      <c r="B99" s="185" t="s">
        <v>62</v>
      </c>
      <c r="C99" s="185" t="s">
        <v>208</v>
      </c>
      <c r="D99" s="186" t="s">
        <v>57</v>
      </c>
      <c r="E99" s="330">
        <v>658.09929999999997</v>
      </c>
      <c r="F99" s="331"/>
      <c r="G99" s="187"/>
    </row>
    <row r="100" spans="1:7" s="197" customFormat="1" outlineLevel="1">
      <c r="A100" s="193" t="s">
        <v>209</v>
      </c>
      <c r="B100" s="194" t="s">
        <v>65</v>
      </c>
      <c r="C100" s="195" t="s">
        <v>66</v>
      </c>
      <c r="D100" s="194" t="s">
        <v>29</v>
      </c>
      <c r="E100" s="196">
        <v>6.0597999999999999E-2</v>
      </c>
      <c r="F100" s="196">
        <v>39.8795</v>
      </c>
    </row>
    <row r="101" spans="1:7" s="170" customFormat="1">
      <c r="A101" s="184" t="s">
        <v>210</v>
      </c>
      <c r="B101" s="185" t="s">
        <v>211</v>
      </c>
      <c r="C101" s="185" t="s">
        <v>212</v>
      </c>
      <c r="D101" s="186" t="s">
        <v>91</v>
      </c>
      <c r="E101" s="335">
        <v>438.7328</v>
      </c>
      <c r="F101" s="336"/>
      <c r="G101" s="187"/>
    </row>
    <row r="102" spans="1:7" s="170" customFormat="1" ht="52.8">
      <c r="A102" s="184" t="s">
        <v>213</v>
      </c>
      <c r="B102" s="185" t="s">
        <v>154</v>
      </c>
      <c r="C102" s="185" t="s">
        <v>214</v>
      </c>
      <c r="D102" s="186" t="s">
        <v>57</v>
      </c>
      <c r="E102" s="330">
        <v>701.97249999999997</v>
      </c>
      <c r="F102" s="331"/>
      <c r="G102" s="187"/>
    </row>
    <row r="103" spans="1:7" s="197" customFormat="1" outlineLevel="1">
      <c r="A103" s="193" t="s">
        <v>215</v>
      </c>
      <c r="B103" s="194" t="s">
        <v>65</v>
      </c>
      <c r="C103" s="195" t="s">
        <v>66</v>
      </c>
      <c r="D103" s="194" t="s">
        <v>29</v>
      </c>
      <c r="E103" s="196">
        <v>7.8719999999999998E-2</v>
      </c>
      <c r="F103" s="196">
        <v>55.259300000000003</v>
      </c>
    </row>
    <row r="104" spans="1:7" s="170" customFormat="1" ht="26.4">
      <c r="A104" s="184" t="s">
        <v>216</v>
      </c>
      <c r="B104" s="185" t="s">
        <v>217</v>
      </c>
      <c r="C104" s="185" t="s">
        <v>218</v>
      </c>
      <c r="D104" s="186" t="s">
        <v>194</v>
      </c>
      <c r="E104" s="330">
        <v>0.39485999999999999</v>
      </c>
      <c r="F104" s="331"/>
      <c r="G104" s="187"/>
    </row>
    <row r="105" spans="1:7" s="197" customFormat="1" outlineLevel="1">
      <c r="A105" s="193" t="s">
        <v>219</v>
      </c>
      <c r="B105" s="194" t="s">
        <v>77</v>
      </c>
      <c r="C105" s="195" t="s">
        <v>78</v>
      </c>
      <c r="D105" s="194" t="s">
        <v>29</v>
      </c>
      <c r="E105" s="196">
        <v>4.76</v>
      </c>
      <c r="F105" s="196">
        <v>1.8794999999999999</v>
      </c>
    </row>
    <row r="106" spans="1:7" s="170" customFormat="1">
      <c r="A106" s="184" t="s">
        <v>220</v>
      </c>
      <c r="B106" s="185" t="s">
        <v>221</v>
      </c>
      <c r="C106" s="185" t="s">
        <v>222</v>
      </c>
      <c r="D106" s="186" t="s">
        <v>39</v>
      </c>
      <c r="E106" s="330">
        <v>0.43873299999999998</v>
      </c>
      <c r="F106" s="331"/>
      <c r="G106" s="187"/>
    </row>
    <row r="107" spans="1:7" s="192" customFormat="1" outlineLevel="1">
      <c r="A107" s="188" t="s">
        <v>223</v>
      </c>
      <c r="B107" s="189" t="s">
        <v>19</v>
      </c>
      <c r="C107" s="190" t="s">
        <v>24</v>
      </c>
      <c r="D107" s="189" t="s">
        <v>25</v>
      </c>
      <c r="E107" s="191">
        <v>121</v>
      </c>
      <c r="F107" s="191">
        <v>53.0867</v>
      </c>
    </row>
    <row r="108" spans="1:7" s="170" customFormat="1" ht="26.4">
      <c r="A108" s="184" t="s">
        <v>224</v>
      </c>
      <c r="B108" s="185" t="s">
        <v>225</v>
      </c>
      <c r="C108" s="185" t="s">
        <v>226</v>
      </c>
      <c r="D108" s="186" t="s">
        <v>39</v>
      </c>
      <c r="E108" s="330">
        <v>3.9485999999999999</v>
      </c>
      <c r="F108" s="331"/>
      <c r="G108" s="187"/>
    </row>
    <row r="109" spans="1:7" s="192" customFormat="1" outlineLevel="1">
      <c r="A109" s="188" t="s">
        <v>227</v>
      </c>
      <c r="B109" s="189" t="s">
        <v>19</v>
      </c>
      <c r="C109" s="190" t="s">
        <v>24</v>
      </c>
      <c r="D109" s="189" t="s">
        <v>25</v>
      </c>
      <c r="E109" s="191">
        <v>14.96</v>
      </c>
      <c r="F109" s="191">
        <v>59.070999999999998</v>
      </c>
    </row>
    <row r="110" spans="1:7" s="197" customFormat="1" ht="24" outlineLevel="1">
      <c r="A110" s="193" t="s">
        <v>228</v>
      </c>
      <c r="B110" s="194" t="s">
        <v>49</v>
      </c>
      <c r="C110" s="195" t="s">
        <v>50</v>
      </c>
      <c r="D110" s="194" t="s">
        <v>29</v>
      </c>
      <c r="E110" s="196">
        <v>3.63</v>
      </c>
      <c r="F110" s="196">
        <v>14.333399999999999</v>
      </c>
    </row>
    <row r="111" spans="1:7" s="197" customFormat="1" outlineLevel="1">
      <c r="A111" s="198" t="s">
        <v>229</v>
      </c>
      <c r="B111" s="199" t="s">
        <v>230</v>
      </c>
      <c r="C111" s="200" t="s">
        <v>231</v>
      </c>
      <c r="D111" s="199" t="s">
        <v>29</v>
      </c>
      <c r="E111" s="201">
        <v>14.5</v>
      </c>
      <c r="F111" s="201">
        <v>57.254600000000003</v>
      </c>
    </row>
    <row r="112" spans="1:7" s="170" customFormat="1">
      <c r="A112" s="184" t="s">
        <v>232</v>
      </c>
      <c r="B112" s="185" t="s">
        <v>233</v>
      </c>
      <c r="C112" s="185" t="s">
        <v>234</v>
      </c>
      <c r="D112" s="186" t="s">
        <v>194</v>
      </c>
      <c r="E112" s="330">
        <v>0.43873299999999998</v>
      </c>
      <c r="F112" s="331"/>
      <c r="G112" s="187"/>
    </row>
    <row r="113" spans="1:7" s="192" customFormat="1" outlineLevel="1">
      <c r="A113" s="188" t="s">
        <v>235</v>
      </c>
      <c r="B113" s="189" t="s">
        <v>19</v>
      </c>
      <c r="C113" s="190" t="s">
        <v>24</v>
      </c>
      <c r="D113" s="189" t="s">
        <v>25</v>
      </c>
      <c r="E113" s="191">
        <v>13.91</v>
      </c>
      <c r="F113" s="191">
        <v>6.1028000000000002</v>
      </c>
    </row>
    <row r="114" spans="1:7" s="197" customFormat="1" outlineLevel="1">
      <c r="A114" s="193" t="s">
        <v>236</v>
      </c>
      <c r="B114" s="194" t="s">
        <v>86</v>
      </c>
      <c r="C114" s="195" t="s">
        <v>87</v>
      </c>
      <c r="D114" s="194" t="s">
        <v>29</v>
      </c>
      <c r="E114" s="196">
        <v>13.91</v>
      </c>
      <c r="F114" s="196">
        <v>6.1028000000000002</v>
      </c>
    </row>
    <row r="115" spans="1:7" s="170" customFormat="1">
      <c r="A115" s="184" t="s">
        <v>237</v>
      </c>
      <c r="B115" s="185" t="s">
        <v>238</v>
      </c>
      <c r="C115" s="185" t="s">
        <v>239</v>
      </c>
      <c r="D115" s="186" t="s">
        <v>70</v>
      </c>
      <c r="E115" s="330">
        <v>0.25256000000000001</v>
      </c>
      <c r="F115" s="331"/>
      <c r="G115" s="187"/>
    </row>
    <row r="116" spans="1:7" s="197" customFormat="1" outlineLevel="1">
      <c r="A116" s="193" t="s">
        <v>240</v>
      </c>
      <c r="B116" s="194" t="s">
        <v>77</v>
      </c>
      <c r="C116" s="195" t="s">
        <v>78</v>
      </c>
      <c r="D116" s="194" t="s">
        <v>29</v>
      </c>
      <c r="E116" s="196">
        <v>0.25</v>
      </c>
      <c r="F116" s="196">
        <v>6.3140000000000002E-2</v>
      </c>
    </row>
    <row r="117" spans="1:7" s="170" customFormat="1">
      <c r="A117" s="184" t="s">
        <v>241</v>
      </c>
      <c r="B117" s="185" t="s">
        <v>242</v>
      </c>
      <c r="C117" s="185" t="s">
        <v>243</v>
      </c>
      <c r="D117" s="186" t="s">
        <v>70</v>
      </c>
      <c r="E117" s="330">
        <v>7.5770000000000004E-2</v>
      </c>
      <c r="F117" s="331"/>
      <c r="G117" s="187"/>
    </row>
    <row r="118" spans="1:7" s="192" customFormat="1" outlineLevel="1">
      <c r="A118" s="188" t="s">
        <v>244</v>
      </c>
      <c r="B118" s="189" t="s">
        <v>19</v>
      </c>
      <c r="C118" s="190" t="s">
        <v>24</v>
      </c>
      <c r="D118" s="189" t="s">
        <v>25</v>
      </c>
      <c r="E118" s="191">
        <v>163</v>
      </c>
      <c r="F118" s="191">
        <v>12.3505</v>
      </c>
    </row>
    <row r="119" spans="1:7" ht="15.75" customHeight="1">
      <c r="A119" s="332" t="s">
        <v>245</v>
      </c>
      <c r="B119" s="333"/>
      <c r="C119" s="333"/>
      <c r="D119" s="333"/>
      <c r="E119" s="333"/>
      <c r="F119" s="334"/>
    </row>
    <row r="120" spans="1:7" s="170" customFormat="1" ht="26.4">
      <c r="A120" s="184" t="s">
        <v>246</v>
      </c>
      <c r="B120" s="185" t="s">
        <v>247</v>
      </c>
      <c r="C120" s="185" t="s">
        <v>248</v>
      </c>
      <c r="D120" s="186" t="s">
        <v>91</v>
      </c>
      <c r="E120" s="330">
        <v>12.6</v>
      </c>
      <c r="F120" s="331"/>
      <c r="G120" s="187"/>
    </row>
    <row r="121" spans="1:7" s="192" customFormat="1" outlineLevel="1">
      <c r="A121" s="188" t="s">
        <v>249</v>
      </c>
      <c r="B121" s="189" t="s">
        <v>19</v>
      </c>
      <c r="C121" s="190" t="s">
        <v>24</v>
      </c>
      <c r="D121" s="189" t="s">
        <v>25</v>
      </c>
      <c r="E121" s="191">
        <v>2.331</v>
      </c>
      <c r="F121" s="191">
        <v>29.3706</v>
      </c>
    </row>
    <row r="122" spans="1:7" s="197" customFormat="1" outlineLevel="1">
      <c r="A122" s="193" t="s">
        <v>250</v>
      </c>
      <c r="B122" s="194" t="s">
        <v>251</v>
      </c>
      <c r="C122" s="195" t="s">
        <v>252</v>
      </c>
      <c r="D122" s="194" t="s">
        <v>29</v>
      </c>
      <c r="E122" s="196">
        <v>0.42111999999999999</v>
      </c>
      <c r="F122" s="196">
        <v>5.3060999999999998</v>
      </c>
    </row>
    <row r="123" spans="1:7" s="170" customFormat="1" ht="26.4">
      <c r="A123" s="184" t="s">
        <v>253</v>
      </c>
      <c r="B123" s="185" t="s">
        <v>254</v>
      </c>
      <c r="C123" s="185" t="s">
        <v>255</v>
      </c>
      <c r="D123" s="186" t="s">
        <v>91</v>
      </c>
      <c r="E123" s="330">
        <v>10.496</v>
      </c>
      <c r="F123" s="331"/>
      <c r="G123" s="187"/>
    </row>
    <row r="124" spans="1:7" s="192" customFormat="1" outlineLevel="1">
      <c r="A124" s="188" t="s">
        <v>256</v>
      </c>
      <c r="B124" s="189" t="s">
        <v>19</v>
      </c>
      <c r="C124" s="190" t="s">
        <v>24</v>
      </c>
      <c r="D124" s="189" t="s">
        <v>25</v>
      </c>
      <c r="E124" s="191">
        <v>4.32</v>
      </c>
      <c r="F124" s="191">
        <v>45.342700000000001</v>
      </c>
    </row>
    <row r="125" spans="1:7" s="170" customFormat="1" ht="26.4">
      <c r="A125" s="184" t="s">
        <v>257</v>
      </c>
      <c r="B125" s="185" t="s">
        <v>258</v>
      </c>
      <c r="C125" s="185" t="s">
        <v>259</v>
      </c>
      <c r="D125" s="186" t="s">
        <v>57</v>
      </c>
      <c r="E125" s="330">
        <v>17.3184</v>
      </c>
      <c r="F125" s="331"/>
      <c r="G125" s="187"/>
    </row>
    <row r="126" spans="1:7" s="192" customFormat="1" outlineLevel="1">
      <c r="A126" s="188" t="s">
        <v>260</v>
      </c>
      <c r="B126" s="189" t="s">
        <v>19</v>
      </c>
      <c r="C126" s="190" t="s">
        <v>24</v>
      </c>
      <c r="D126" s="189" t="s">
        <v>25</v>
      </c>
      <c r="E126" s="191">
        <v>0.57769999999999999</v>
      </c>
      <c r="F126" s="191">
        <v>10.004799999999999</v>
      </c>
    </row>
    <row r="127" spans="1:7" s="197" customFormat="1" outlineLevel="1">
      <c r="A127" s="193" t="s">
        <v>261</v>
      </c>
      <c r="B127" s="194" t="s">
        <v>65</v>
      </c>
      <c r="C127" s="195" t="s">
        <v>66</v>
      </c>
      <c r="D127" s="194" t="s">
        <v>29</v>
      </c>
      <c r="E127" s="196">
        <v>0.28999999999999998</v>
      </c>
      <c r="F127" s="196">
        <v>5.0223000000000004</v>
      </c>
    </row>
    <row r="128" spans="1:7" s="170" customFormat="1" ht="52.8">
      <c r="A128" s="184" t="s">
        <v>262</v>
      </c>
      <c r="B128" s="185" t="s">
        <v>62</v>
      </c>
      <c r="C128" s="185" t="s">
        <v>63</v>
      </c>
      <c r="D128" s="186" t="s">
        <v>57</v>
      </c>
      <c r="E128" s="330">
        <v>27.494399999999999</v>
      </c>
      <c r="F128" s="331"/>
      <c r="G128" s="187"/>
    </row>
    <row r="129" spans="1:7" s="197" customFormat="1" outlineLevel="1">
      <c r="A129" s="193" t="s">
        <v>263</v>
      </c>
      <c r="B129" s="194" t="s">
        <v>65</v>
      </c>
      <c r="C129" s="195" t="s">
        <v>66</v>
      </c>
      <c r="D129" s="194" t="s">
        <v>29</v>
      </c>
      <c r="E129" s="196">
        <v>6.0597999999999999E-2</v>
      </c>
      <c r="F129" s="196">
        <v>1.6660999999999999</v>
      </c>
    </row>
    <row r="130" spans="1:7" s="170" customFormat="1" ht="26.4">
      <c r="A130" s="184" t="s">
        <v>264</v>
      </c>
      <c r="B130" s="185" t="s">
        <v>265</v>
      </c>
      <c r="C130" s="185" t="s">
        <v>266</v>
      </c>
      <c r="D130" s="186" t="s">
        <v>39</v>
      </c>
      <c r="E130" s="330">
        <v>0.126</v>
      </c>
      <c r="F130" s="331"/>
      <c r="G130" s="187"/>
    </row>
    <row r="131" spans="1:7" s="192" customFormat="1" outlineLevel="1">
      <c r="A131" s="188" t="s">
        <v>267</v>
      </c>
      <c r="B131" s="189" t="s">
        <v>19</v>
      </c>
      <c r="C131" s="190" t="s">
        <v>24</v>
      </c>
      <c r="D131" s="189" t="s">
        <v>25</v>
      </c>
      <c r="E131" s="191">
        <v>333</v>
      </c>
      <c r="F131" s="191">
        <v>41.957999999999998</v>
      </c>
    </row>
    <row r="132" spans="1:7" s="197" customFormat="1" outlineLevel="1">
      <c r="A132" s="193" t="s">
        <v>268</v>
      </c>
      <c r="B132" s="194" t="s">
        <v>251</v>
      </c>
      <c r="C132" s="195" t="s">
        <v>252</v>
      </c>
      <c r="D132" s="194" t="s">
        <v>29</v>
      </c>
      <c r="E132" s="196">
        <v>55.8</v>
      </c>
      <c r="F132" s="196">
        <v>7.0308000000000002</v>
      </c>
    </row>
    <row r="133" spans="1:7" s="197" customFormat="1" outlineLevel="1">
      <c r="A133" s="198" t="s">
        <v>269</v>
      </c>
      <c r="B133" s="199" t="s">
        <v>270</v>
      </c>
      <c r="C133" s="200" t="s">
        <v>271</v>
      </c>
      <c r="D133" s="199" t="s">
        <v>29</v>
      </c>
      <c r="E133" s="201">
        <v>52.64</v>
      </c>
      <c r="F133" s="201">
        <v>6.6326000000000001</v>
      </c>
    </row>
    <row r="134" spans="1:7" s="197" customFormat="1" outlineLevel="1">
      <c r="A134" s="198" t="s">
        <v>272</v>
      </c>
      <c r="B134" s="199" t="s">
        <v>31</v>
      </c>
      <c r="C134" s="200" t="s">
        <v>32</v>
      </c>
      <c r="D134" s="199" t="s">
        <v>29</v>
      </c>
      <c r="E134" s="201">
        <v>4.74</v>
      </c>
      <c r="F134" s="201">
        <v>0.59723999999999999</v>
      </c>
    </row>
    <row r="135" spans="1:7" s="206" customFormat="1" outlineLevel="1">
      <c r="A135" s="202" t="s">
        <v>273</v>
      </c>
      <c r="B135" s="203" t="s">
        <v>274</v>
      </c>
      <c r="C135" s="204" t="s">
        <v>275</v>
      </c>
      <c r="D135" s="203" t="s">
        <v>57</v>
      </c>
      <c r="E135" s="205">
        <v>3.4</v>
      </c>
      <c r="F135" s="205">
        <v>0.4284</v>
      </c>
    </row>
    <row r="136" spans="1:7" s="206" customFormat="1" outlineLevel="1">
      <c r="A136" s="207" t="s">
        <v>276</v>
      </c>
      <c r="B136" s="208" t="s">
        <v>171</v>
      </c>
      <c r="C136" s="209" t="s">
        <v>172</v>
      </c>
      <c r="D136" s="208" t="s">
        <v>57</v>
      </c>
      <c r="E136" s="210">
        <v>0.05</v>
      </c>
      <c r="F136" s="210">
        <v>6.3E-3</v>
      </c>
    </row>
    <row r="137" spans="1:7" s="206" customFormat="1" outlineLevel="1">
      <c r="A137" s="207" t="s">
        <v>277</v>
      </c>
      <c r="B137" s="208" t="s">
        <v>278</v>
      </c>
      <c r="C137" s="209" t="s">
        <v>279</v>
      </c>
      <c r="D137" s="208" t="s">
        <v>57</v>
      </c>
      <c r="E137" s="210">
        <v>0.17</v>
      </c>
      <c r="F137" s="210">
        <v>2.1420000000000002E-2</v>
      </c>
    </row>
    <row r="138" spans="1:7" s="206" customFormat="1" ht="24" outlineLevel="1">
      <c r="A138" s="207" t="s">
        <v>280</v>
      </c>
      <c r="B138" s="208" t="s">
        <v>281</v>
      </c>
      <c r="C138" s="209" t="s">
        <v>282</v>
      </c>
      <c r="D138" s="208" t="s">
        <v>91</v>
      </c>
      <c r="E138" s="210">
        <v>0.26</v>
      </c>
      <c r="F138" s="210">
        <v>3.2759999999999997E-2</v>
      </c>
    </row>
    <row r="139" spans="1:7" s="170" customFormat="1">
      <c r="A139" s="184" t="s">
        <v>283</v>
      </c>
      <c r="B139" s="185" t="s">
        <v>284</v>
      </c>
      <c r="C139" s="185" t="s">
        <v>285</v>
      </c>
      <c r="D139" s="186" t="s">
        <v>286</v>
      </c>
      <c r="E139" s="335">
        <v>8</v>
      </c>
      <c r="F139" s="336"/>
      <c r="G139" s="187"/>
    </row>
    <row r="140" spans="1:7" s="170" customFormat="1">
      <c r="A140" s="184" t="s">
        <v>287</v>
      </c>
      <c r="B140" s="185" t="s">
        <v>288</v>
      </c>
      <c r="C140" s="185" t="s">
        <v>289</v>
      </c>
      <c r="D140" s="186" t="s">
        <v>286</v>
      </c>
      <c r="E140" s="335">
        <v>1</v>
      </c>
      <c r="F140" s="336"/>
      <c r="G140" s="187"/>
    </row>
    <row r="141" spans="1:7" s="170" customFormat="1">
      <c r="A141" s="184" t="s">
        <v>290</v>
      </c>
      <c r="B141" s="185" t="s">
        <v>291</v>
      </c>
      <c r="C141" s="185" t="s">
        <v>292</v>
      </c>
      <c r="D141" s="186" t="s">
        <v>91</v>
      </c>
      <c r="E141" s="330">
        <v>0.5</v>
      </c>
      <c r="F141" s="331"/>
      <c r="G141" s="187"/>
    </row>
    <row r="142" spans="1:7" s="192" customFormat="1" outlineLevel="1">
      <c r="A142" s="188" t="s">
        <v>293</v>
      </c>
      <c r="B142" s="189" t="s">
        <v>19</v>
      </c>
      <c r="C142" s="190" t="s">
        <v>24</v>
      </c>
      <c r="D142" s="189" t="s">
        <v>25</v>
      </c>
      <c r="E142" s="191">
        <v>10.7</v>
      </c>
      <c r="F142" s="191">
        <v>5.35</v>
      </c>
    </row>
    <row r="143" spans="1:7" s="197" customFormat="1" outlineLevel="1">
      <c r="A143" s="193" t="s">
        <v>294</v>
      </c>
      <c r="B143" s="194" t="s">
        <v>251</v>
      </c>
      <c r="C143" s="195" t="s">
        <v>252</v>
      </c>
      <c r="D143" s="194" t="s">
        <v>29</v>
      </c>
      <c r="E143" s="196">
        <v>0.47</v>
      </c>
      <c r="F143" s="196">
        <v>0.23499999999999999</v>
      </c>
    </row>
    <row r="144" spans="1:7" s="197" customFormat="1" outlineLevel="1">
      <c r="A144" s="198" t="s">
        <v>295</v>
      </c>
      <c r="B144" s="199" t="s">
        <v>296</v>
      </c>
      <c r="C144" s="200" t="s">
        <v>32</v>
      </c>
      <c r="D144" s="199" t="s">
        <v>29</v>
      </c>
      <c r="E144" s="201">
        <v>0.1</v>
      </c>
      <c r="F144" s="201">
        <v>0.05</v>
      </c>
    </row>
    <row r="145" spans="1:7" s="206" customFormat="1" outlineLevel="1">
      <c r="A145" s="202" t="s">
        <v>297</v>
      </c>
      <c r="B145" s="203" t="s">
        <v>298</v>
      </c>
      <c r="C145" s="204" t="s">
        <v>299</v>
      </c>
      <c r="D145" s="203" t="s">
        <v>91</v>
      </c>
      <c r="E145" s="205">
        <v>1.0149999999999999</v>
      </c>
      <c r="F145" s="205">
        <v>0.50749999999999995</v>
      </c>
    </row>
    <row r="146" spans="1:7" s="206" customFormat="1" outlineLevel="1">
      <c r="A146" s="207" t="s">
        <v>300</v>
      </c>
      <c r="B146" s="208" t="s">
        <v>171</v>
      </c>
      <c r="C146" s="209" t="s">
        <v>172</v>
      </c>
      <c r="D146" s="208" t="s">
        <v>57</v>
      </c>
      <c r="E146" s="210">
        <v>4.0000000000000001E-3</v>
      </c>
      <c r="F146" s="210">
        <v>2E-3</v>
      </c>
    </row>
    <row r="147" spans="1:7" s="206" customFormat="1" outlineLevel="1">
      <c r="A147" s="207" t="s">
        <v>301</v>
      </c>
      <c r="B147" s="208" t="s">
        <v>302</v>
      </c>
      <c r="C147" s="209" t="s">
        <v>303</v>
      </c>
      <c r="D147" s="208" t="s">
        <v>57</v>
      </c>
      <c r="E147" s="210">
        <v>8.9999999999999993E-3</v>
      </c>
      <c r="F147" s="210">
        <v>4.4999999999999997E-3</v>
      </c>
    </row>
    <row r="148" spans="1:7" s="206" customFormat="1" ht="24" outlineLevel="1">
      <c r="A148" s="207" t="s">
        <v>304</v>
      </c>
      <c r="B148" s="208" t="s">
        <v>305</v>
      </c>
      <c r="C148" s="209" t="s">
        <v>306</v>
      </c>
      <c r="D148" s="208" t="s">
        <v>91</v>
      </c>
      <c r="E148" s="210">
        <v>0.02</v>
      </c>
      <c r="F148" s="210">
        <v>0.01</v>
      </c>
    </row>
    <row r="149" spans="1:7" s="206" customFormat="1" outlineLevel="1">
      <c r="A149" s="207" t="s">
        <v>307</v>
      </c>
      <c r="B149" s="208" t="s">
        <v>308</v>
      </c>
      <c r="C149" s="209" t="s">
        <v>309</v>
      </c>
      <c r="D149" s="208" t="s">
        <v>310</v>
      </c>
      <c r="E149" s="210">
        <v>0.72</v>
      </c>
      <c r="F149" s="210">
        <v>0.36</v>
      </c>
    </row>
    <row r="150" spans="1:7" ht="15.75" customHeight="1">
      <c r="A150" s="332" t="s">
        <v>1221</v>
      </c>
      <c r="B150" s="333"/>
      <c r="C150" s="333"/>
      <c r="D150" s="333"/>
      <c r="E150" s="333"/>
      <c r="F150" s="334"/>
    </row>
    <row r="151" spans="1:7" s="170" customFormat="1">
      <c r="A151" s="184" t="s">
        <v>311</v>
      </c>
      <c r="B151" s="185" t="s">
        <v>1222</v>
      </c>
      <c r="C151" s="185" t="s">
        <v>1223</v>
      </c>
      <c r="D151" s="186" t="s">
        <v>91</v>
      </c>
      <c r="E151" s="330">
        <v>1</v>
      </c>
      <c r="F151" s="331"/>
      <c r="G151" s="187"/>
    </row>
    <row r="152" spans="1:7" s="192" customFormat="1" outlineLevel="1">
      <c r="A152" s="188" t="s">
        <v>314</v>
      </c>
      <c r="B152" s="189" t="s">
        <v>19</v>
      </c>
      <c r="C152" s="190" t="s">
        <v>24</v>
      </c>
      <c r="D152" s="189" t="s">
        <v>25</v>
      </c>
      <c r="E152" s="191">
        <v>9.59</v>
      </c>
      <c r="F152" s="191">
        <v>9.59</v>
      </c>
    </row>
    <row r="153" spans="1:7" s="197" customFormat="1" ht="24" outlineLevel="1">
      <c r="A153" s="193" t="s">
        <v>315</v>
      </c>
      <c r="B153" s="194" t="s">
        <v>49</v>
      </c>
      <c r="C153" s="195" t="s">
        <v>50</v>
      </c>
      <c r="D153" s="194" t="s">
        <v>29</v>
      </c>
      <c r="E153" s="196">
        <v>2.84</v>
      </c>
      <c r="F153" s="196">
        <v>2.84</v>
      </c>
    </row>
    <row r="154" spans="1:7" s="197" customFormat="1" ht="24" outlineLevel="1">
      <c r="A154" s="198" t="s">
        <v>316</v>
      </c>
      <c r="B154" s="199" t="s">
        <v>52</v>
      </c>
      <c r="C154" s="200" t="s">
        <v>53</v>
      </c>
      <c r="D154" s="199" t="s">
        <v>29</v>
      </c>
      <c r="E154" s="201">
        <v>5.68</v>
      </c>
      <c r="F154" s="201">
        <v>5.68</v>
      </c>
    </row>
    <row r="155" spans="1:7" s="170" customFormat="1" ht="26.4">
      <c r="A155" s="184" t="s">
        <v>320</v>
      </c>
      <c r="B155" s="185" t="s">
        <v>1224</v>
      </c>
      <c r="C155" s="185" t="s">
        <v>1225</v>
      </c>
      <c r="D155" s="186" t="s">
        <v>1226</v>
      </c>
      <c r="E155" s="330">
        <v>4.5600000000000002E-2</v>
      </c>
      <c r="F155" s="331"/>
      <c r="G155" s="187"/>
    </row>
    <row r="156" spans="1:7" s="192" customFormat="1" outlineLevel="1">
      <c r="A156" s="188" t="s">
        <v>899</v>
      </c>
      <c r="B156" s="189" t="s">
        <v>19</v>
      </c>
      <c r="C156" s="190" t="s">
        <v>24</v>
      </c>
      <c r="D156" s="189" t="s">
        <v>25</v>
      </c>
      <c r="E156" s="191">
        <v>10.84</v>
      </c>
      <c r="F156" s="191">
        <v>0.49430400000000002</v>
      </c>
    </row>
    <row r="157" spans="1:7" s="197" customFormat="1" outlineLevel="1">
      <c r="A157" s="193" t="s">
        <v>1227</v>
      </c>
      <c r="B157" s="194" t="s">
        <v>251</v>
      </c>
      <c r="C157" s="195" t="s">
        <v>252</v>
      </c>
      <c r="D157" s="194" t="s">
        <v>29</v>
      </c>
      <c r="E157" s="196">
        <v>0.88</v>
      </c>
      <c r="F157" s="196">
        <v>4.0127999999999997E-2</v>
      </c>
    </row>
    <row r="158" spans="1:7" s="197" customFormat="1" outlineLevel="1">
      <c r="A158" s="198" t="s">
        <v>1228</v>
      </c>
      <c r="B158" s="199" t="s">
        <v>337</v>
      </c>
      <c r="C158" s="200" t="s">
        <v>338</v>
      </c>
      <c r="D158" s="199" t="s">
        <v>29</v>
      </c>
      <c r="E158" s="201">
        <v>3.65</v>
      </c>
      <c r="F158" s="201">
        <v>0.16644</v>
      </c>
    </row>
    <row r="159" spans="1:7" s="206" customFormat="1" outlineLevel="1">
      <c r="A159" s="202" t="s">
        <v>1229</v>
      </c>
      <c r="B159" s="203" t="s">
        <v>340</v>
      </c>
      <c r="C159" s="204" t="s">
        <v>341</v>
      </c>
      <c r="D159" s="203" t="s">
        <v>91</v>
      </c>
      <c r="E159" s="205">
        <v>8</v>
      </c>
      <c r="F159" s="205">
        <v>0.36480000000000001</v>
      </c>
    </row>
    <row r="160" spans="1:7" s="206" customFormat="1" outlineLevel="1">
      <c r="A160" s="207" t="s">
        <v>1230</v>
      </c>
      <c r="B160" s="208" t="s">
        <v>511</v>
      </c>
      <c r="C160" s="209" t="s">
        <v>344</v>
      </c>
      <c r="D160" s="208" t="s">
        <v>326</v>
      </c>
      <c r="E160" s="210">
        <v>2</v>
      </c>
      <c r="F160" s="210">
        <v>9.1200000000000003E-2</v>
      </c>
    </row>
    <row r="161" spans="1:7" s="170" customFormat="1" ht="26.4">
      <c r="A161" s="184" t="s">
        <v>323</v>
      </c>
      <c r="B161" s="185" t="s">
        <v>258</v>
      </c>
      <c r="C161" s="185" t="s">
        <v>259</v>
      </c>
      <c r="D161" s="186" t="s">
        <v>57</v>
      </c>
      <c r="E161" s="330">
        <v>2</v>
      </c>
      <c r="F161" s="331"/>
      <c r="G161" s="187"/>
    </row>
    <row r="162" spans="1:7" s="192" customFormat="1" outlineLevel="1">
      <c r="A162" s="188" t="s">
        <v>900</v>
      </c>
      <c r="B162" s="189" t="s">
        <v>19</v>
      </c>
      <c r="C162" s="190" t="s">
        <v>24</v>
      </c>
      <c r="D162" s="189" t="s">
        <v>25</v>
      </c>
      <c r="E162" s="191">
        <v>0.57769999999999999</v>
      </c>
      <c r="F162" s="191">
        <v>1.1554</v>
      </c>
    </row>
    <row r="163" spans="1:7" s="197" customFormat="1" outlineLevel="1">
      <c r="A163" s="193" t="s">
        <v>901</v>
      </c>
      <c r="B163" s="194" t="s">
        <v>65</v>
      </c>
      <c r="C163" s="195" t="s">
        <v>66</v>
      </c>
      <c r="D163" s="194" t="s">
        <v>29</v>
      </c>
      <c r="E163" s="196">
        <v>0.28999999999999998</v>
      </c>
      <c r="F163" s="196">
        <v>0.57999999999999996</v>
      </c>
    </row>
    <row r="164" spans="1:7" s="170" customFormat="1" ht="52.8">
      <c r="A164" s="184" t="s">
        <v>327</v>
      </c>
      <c r="B164" s="185" t="s">
        <v>62</v>
      </c>
      <c r="C164" s="185" t="s">
        <v>63</v>
      </c>
      <c r="D164" s="186" t="s">
        <v>57</v>
      </c>
      <c r="E164" s="330">
        <v>2.0455999999999999</v>
      </c>
      <c r="F164" s="331"/>
      <c r="G164" s="187"/>
    </row>
    <row r="165" spans="1:7" s="197" customFormat="1" outlineLevel="1">
      <c r="A165" s="193" t="s">
        <v>328</v>
      </c>
      <c r="B165" s="194" t="s">
        <v>65</v>
      </c>
      <c r="C165" s="195" t="s">
        <v>66</v>
      </c>
      <c r="D165" s="194" t="s">
        <v>29</v>
      </c>
      <c r="E165" s="196">
        <v>6.0597999999999999E-2</v>
      </c>
      <c r="F165" s="196">
        <v>0.123959</v>
      </c>
    </row>
    <row r="166" spans="1:7" s="170" customFormat="1" ht="52.8">
      <c r="A166" s="184" t="s">
        <v>330</v>
      </c>
      <c r="B166" s="185" t="s">
        <v>1231</v>
      </c>
      <c r="C166" s="185" t="s">
        <v>1232</v>
      </c>
      <c r="D166" s="186" t="s">
        <v>57</v>
      </c>
      <c r="E166" s="330">
        <v>6.5199999999999994E-2</v>
      </c>
      <c r="F166" s="331"/>
      <c r="G166" s="187"/>
    </row>
    <row r="167" spans="1:7" s="192" customFormat="1" outlineLevel="1">
      <c r="A167" s="188" t="s">
        <v>333</v>
      </c>
      <c r="B167" s="189" t="s">
        <v>19</v>
      </c>
      <c r="C167" s="190" t="s">
        <v>24</v>
      </c>
      <c r="D167" s="189" t="s">
        <v>25</v>
      </c>
      <c r="E167" s="191">
        <v>141.13</v>
      </c>
      <c r="F167" s="191">
        <v>9.2017000000000007</v>
      </c>
    </row>
    <row r="168" spans="1:7" s="197" customFormat="1" ht="24" outlineLevel="1">
      <c r="A168" s="193" t="s">
        <v>334</v>
      </c>
      <c r="B168" s="194" t="s">
        <v>1233</v>
      </c>
      <c r="C168" s="195" t="s">
        <v>1234</v>
      </c>
      <c r="D168" s="194" t="s">
        <v>29</v>
      </c>
      <c r="E168" s="196">
        <v>0.6</v>
      </c>
      <c r="F168" s="196">
        <v>3.9120000000000002E-2</v>
      </c>
    </row>
    <row r="169" spans="1:7" s="197" customFormat="1" outlineLevel="1">
      <c r="A169" s="198" t="s">
        <v>335</v>
      </c>
      <c r="B169" s="199" t="s">
        <v>1235</v>
      </c>
      <c r="C169" s="200" t="s">
        <v>1236</v>
      </c>
      <c r="D169" s="199" t="s">
        <v>29</v>
      </c>
      <c r="E169" s="201">
        <v>10.37</v>
      </c>
      <c r="F169" s="201">
        <v>0.67612399999999995</v>
      </c>
    </row>
    <row r="170" spans="1:7" s="197" customFormat="1" outlineLevel="1">
      <c r="A170" s="198" t="s">
        <v>336</v>
      </c>
      <c r="B170" s="199" t="s">
        <v>378</v>
      </c>
      <c r="C170" s="200" t="s">
        <v>379</v>
      </c>
      <c r="D170" s="199" t="s">
        <v>29</v>
      </c>
      <c r="E170" s="201">
        <v>39.4</v>
      </c>
      <c r="F170" s="201">
        <v>2.5689000000000002</v>
      </c>
    </row>
    <row r="171" spans="1:7" s="197" customFormat="1" outlineLevel="1">
      <c r="A171" s="198" t="s">
        <v>339</v>
      </c>
      <c r="B171" s="199" t="s">
        <v>1237</v>
      </c>
      <c r="C171" s="200" t="s">
        <v>1238</v>
      </c>
      <c r="D171" s="199" t="s">
        <v>29</v>
      </c>
      <c r="E171" s="201">
        <v>2</v>
      </c>
      <c r="F171" s="201">
        <v>0.13039999999999999</v>
      </c>
    </row>
    <row r="172" spans="1:7" s="197" customFormat="1" outlineLevel="1">
      <c r="A172" s="198" t="s">
        <v>342</v>
      </c>
      <c r="B172" s="199" t="s">
        <v>1239</v>
      </c>
      <c r="C172" s="200" t="s">
        <v>1240</v>
      </c>
      <c r="D172" s="199" t="s">
        <v>29</v>
      </c>
      <c r="E172" s="201">
        <v>18.8</v>
      </c>
      <c r="F172" s="201">
        <v>1.2258</v>
      </c>
    </row>
    <row r="173" spans="1:7" s="197" customFormat="1" outlineLevel="1">
      <c r="A173" s="198" t="s">
        <v>1241</v>
      </c>
      <c r="B173" s="199" t="s">
        <v>1242</v>
      </c>
      <c r="C173" s="200" t="s">
        <v>1243</v>
      </c>
      <c r="D173" s="199" t="s">
        <v>29</v>
      </c>
      <c r="E173" s="201">
        <v>4</v>
      </c>
      <c r="F173" s="201">
        <v>0.26079999999999998</v>
      </c>
    </row>
    <row r="174" spans="1:7" s="197" customFormat="1" outlineLevel="1">
      <c r="A174" s="198" t="s">
        <v>1244</v>
      </c>
      <c r="B174" s="199" t="s">
        <v>504</v>
      </c>
      <c r="C174" s="200" t="s">
        <v>505</v>
      </c>
      <c r="D174" s="199" t="s">
        <v>29</v>
      </c>
      <c r="E174" s="201">
        <v>30.3</v>
      </c>
      <c r="F174" s="201">
        <v>1.9756</v>
      </c>
    </row>
    <row r="175" spans="1:7" s="197" customFormat="1" outlineLevel="1">
      <c r="A175" s="198" t="s">
        <v>1245</v>
      </c>
      <c r="B175" s="199" t="s">
        <v>1246</v>
      </c>
      <c r="C175" s="200" t="s">
        <v>1247</v>
      </c>
      <c r="D175" s="199" t="s">
        <v>29</v>
      </c>
      <c r="E175" s="201">
        <v>1.2</v>
      </c>
      <c r="F175" s="201">
        <v>7.8240000000000004E-2</v>
      </c>
    </row>
    <row r="176" spans="1:7" s="197" customFormat="1" outlineLevel="1">
      <c r="A176" s="198" t="s">
        <v>1248</v>
      </c>
      <c r="B176" s="199" t="s">
        <v>337</v>
      </c>
      <c r="C176" s="200" t="s">
        <v>338</v>
      </c>
      <c r="D176" s="199" t="s">
        <v>29</v>
      </c>
      <c r="E176" s="201">
        <v>0.9</v>
      </c>
      <c r="F176" s="201">
        <v>5.8680000000000003E-2</v>
      </c>
    </row>
    <row r="177" spans="1:7" s="206" customFormat="1" outlineLevel="1">
      <c r="A177" s="202" t="s">
        <v>1249</v>
      </c>
      <c r="B177" s="203" t="s">
        <v>340</v>
      </c>
      <c r="C177" s="204" t="s">
        <v>341</v>
      </c>
      <c r="D177" s="203" t="s">
        <v>91</v>
      </c>
      <c r="E177" s="205">
        <v>30.1</v>
      </c>
      <c r="F177" s="205">
        <v>1.9624999999999999</v>
      </c>
    </row>
    <row r="178" spans="1:7" s="206" customFormat="1" outlineLevel="1">
      <c r="A178" s="207" t="s">
        <v>1250</v>
      </c>
      <c r="B178" s="208" t="s">
        <v>1251</v>
      </c>
      <c r="C178" s="209" t="s">
        <v>1252</v>
      </c>
      <c r="D178" s="208" t="s">
        <v>57</v>
      </c>
      <c r="E178" s="210">
        <v>1.9E-2</v>
      </c>
      <c r="F178" s="210">
        <v>1.2390000000000001E-3</v>
      </c>
    </row>
    <row r="179" spans="1:7" s="206" customFormat="1" outlineLevel="1">
      <c r="A179" s="207" t="s">
        <v>1253</v>
      </c>
      <c r="B179" s="208" t="s">
        <v>391</v>
      </c>
      <c r="C179" s="209" t="s">
        <v>392</v>
      </c>
      <c r="D179" s="208" t="s">
        <v>286</v>
      </c>
      <c r="E179" s="210">
        <v>8</v>
      </c>
      <c r="F179" s="210">
        <v>0.52159999999999995</v>
      </c>
    </row>
    <row r="180" spans="1:7" s="206" customFormat="1" outlineLevel="1">
      <c r="A180" s="207" t="s">
        <v>1254</v>
      </c>
      <c r="B180" s="208" t="s">
        <v>1255</v>
      </c>
      <c r="C180" s="209" t="s">
        <v>1256</v>
      </c>
      <c r="D180" s="208" t="s">
        <v>286</v>
      </c>
      <c r="E180" s="210">
        <v>4</v>
      </c>
      <c r="F180" s="210">
        <v>0.26079999999999998</v>
      </c>
    </row>
    <row r="181" spans="1:7" s="206" customFormat="1" outlineLevel="1">
      <c r="A181" s="207" t="s">
        <v>1257</v>
      </c>
      <c r="B181" s="208" t="s">
        <v>511</v>
      </c>
      <c r="C181" s="209" t="s">
        <v>344</v>
      </c>
      <c r="D181" s="208" t="s">
        <v>326</v>
      </c>
      <c r="E181" s="210">
        <v>5.12</v>
      </c>
      <c r="F181" s="210">
        <v>0.33382400000000001</v>
      </c>
    </row>
    <row r="182" spans="1:7" s="170" customFormat="1" ht="26.4">
      <c r="A182" s="184" t="s">
        <v>345</v>
      </c>
      <c r="B182" s="185" t="s">
        <v>1258</v>
      </c>
      <c r="C182" s="185" t="s">
        <v>1259</v>
      </c>
      <c r="D182" s="186" t="s">
        <v>39</v>
      </c>
      <c r="E182" s="330">
        <v>0.01</v>
      </c>
      <c r="F182" s="331"/>
      <c r="G182" s="187"/>
    </row>
    <row r="183" spans="1:7" s="192" customFormat="1" outlineLevel="1">
      <c r="A183" s="188" t="s">
        <v>348</v>
      </c>
      <c r="B183" s="189" t="s">
        <v>19</v>
      </c>
      <c r="C183" s="190" t="s">
        <v>24</v>
      </c>
      <c r="D183" s="189" t="s">
        <v>25</v>
      </c>
      <c r="E183" s="191">
        <v>180</v>
      </c>
      <c r="F183" s="191">
        <v>1.8</v>
      </c>
    </row>
    <row r="184" spans="1:7" s="197" customFormat="1" outlineLevel="1">
      <c r="A184" s="193" t="s">
        <v>349</v>
      </c>
      <c r="B184" s="194" t="s">
        <v>1260</v>
      </c>
      <c r="C184" s="195" t="s">
        <v>1261</v>
      </c>
      <c r="D184" s="194" t="s">
        <v>29</v>
      </c>
      <c r="E184" s="196">
        <v>48</v>
      </c>
      <c r="F184" s="196">
        <v>0.48</v>
      </c>
    </row>
    <row r="185" spans="1:7" s="197" customFormat="1" outlineLevel="1">
      <c r="A185" s="198" t="s">
        <v>350</v>
      </c>
      <c r="B185" s="199" t="s">
        <v>296</v>
      </c>
      <c r="C185" s="200" t="s">
        <v>32</v>
      </c>
      <c r="D185" s="199" t="s">
        <v>29</v>
      </c>
      <c r="E185" s="201">
        <v>0.13</v>
      </c>
      <c r="F185" s="201">
        <v>1.2999999999999999E-3</v>
      </c>
    </row>
    <row r="186" spans="1:7" s="206" customFormat="1" outlineLevel="1">
      <c r="A186" s="202" t="s">
        <v>351</v>
      </c>
      <c r="B186" s="203" t="s">
        <v>298</v>
      </c>
      <c r="C186" s="204" t="s">
        <v>299</v>
      </c>
      <c r="D186" s="203" t="s">
        <v>91</v>
      </c>
      <c r="E186" s="205">
        <v>102</v>
      </c>
      <c r="F186" s="205">
        <v>1.02</v>
      </c>
    </row>
    <row r="187" spans="1:7" s="206" customFormat="1" outlineLevel="1">
      <c r="A187" s="207" t="s">
        <v>352</v>
      </c>
      <c r="B187" s="208" t="s">
        <v>1262</v>
      </c>
      <c r="C187" s="209" t="s">
        <v>1263</v>
      </c>
      <c r="D187" s="208" t="s">
        <v>310</v>
      </c>
      <c r="E187" s="210">
        <v>250</v>
      </c>
      <c r="F187" s="210">
        <v>2.5</v>
      </c>
    </row>
    <row r="188" spans="1:7" ht="15.75" customHeight="1">
      <c r="A188" s="332" t="s">
        <v>1264</v>
      </c>
      <c r="B188" s="333"/>
      <c r="C188" s="333"/>
      <c r="D188" s="333"/>
      <c r="E188" s="333"/>
      <c r="F188" s="334"/>
    </row>
    <row r="189" spans="1:7" s="170" customFormat="1" ht="26.4">
      <c r="A189" s="184" t="s">
        <v>354</v>
      </c>
      <c r="B189" s="185" t="s">
        <v>312</v>
      </c>
      <c r="C189" s="185" t="s">
        <v>313</v>
      </c>
      <c r="D189" s="186" t="s">
        <v>286</v>
      </c>
      <c r="E189" s="330">
        <v>28</v>
      </c>
      <c r="F189" s="331"/>
      <c r="G189" s="187"/>
    </row>
    <row r="190" spans="1:7" s="192" customFormat="1" outlineLevel="1">
      <c r="A190" s="188" t="s">
        <v>356</v>
      </c>
      <c r="B190" s="189" t="s">
        <v>19</v>
      </c>
      <c r="C190" s="190" t="s">
        <v>24</v>
      </c>
      <c r="D190" s="189" t="s">
        <v>25</v>
      </c>
      <c r="E190" s="191">
        <v>0.6</v>
      </c>
      <c r="F190" s="191">
        <v>16.8</v>
      </c>
    </row>
    <row r="191" spans="1:7" s="197" customFormat="1" outlineLevel="1">
      <c r="A191" s="193" t="s">
        <v>357</v>
      </c>
      <c r="B191" s="194" t="s">
        <v>251</v>
      </c>
      <c r="C191" s="195" t="s">
        <v>252</v>
      </c>
      <c r="D191" s="194" t="s">
        <v>29</v>
      </c>
      <c r="E191" s="196">
        <v>0.04</v>
      </c>
      <c r="F191" s="196">
        <v>1.1200000000000001</v>
      </c>
    </row>
    <row r="192" spans="1:7" s="197" customFormat="1" outlineLevel="1">
      <c r="A192" s="198" t="s">
        <v>358</v>
      </c>
      <c r="B192" s="199" t="s">
        <v>296</v>
      </c>
      <c r="C192" s="200" t="s">
        <v>32</v>
      </c>
      <c r="D192" s="199" t="s">
        <v>29</v>
      </c>
      <c r="E192" s="201">
        <v>0.04</v>
      </c>
      <c r="F192" s="201">
        <v>1.1200000000000001</v>
      </c>
    </row>
    <row r="193" spans="1:7" s="206" customFormat="1" outlineLevel="1">
      <c r="A193" s="202" t="s">
        <v>359</v>
      </c>
      <c r="B193" s="203" t="s">
        <v>318</v>
      </c>
      <c r="C193" s="204" t="s">
        <v>319</v>
      </c>
      <c r="D193" s="203" t="s">
        <v>91</v>
      </c>
      <c r="E193" s="205">
        <v>0.01</v>
      </c>
      <c r="F193" s="205">
        <v>0.28000000000000003</v>
      </c>
    </row>
    <row r="194" spans="1:7" s="170" customFormat="1">
      <c r="A194" s="184" t="s">
        <v>362</v>
      </c>
      <c r="B194" s="185" t="s">
        <v>1265</v>
      </c>
      <c r="C194" s="185" t="s">
        <v>1266</v>
      </c>
      <c r="D194" s="186" t="s">
        <v>286</v>
      </c>
      <c r="E194" s="335">
        <v>28</v>
      </c>
      <c r="F194" s="336"/>
      <c r="G194" s="187"/>
    </row>
    <row r="195" spans="1:7" s="170" customFormat="1">
      <c r="A195" s="184" t="s">
        <v>364</v>
      </c>
      <c r="B195" s="185" t="s">
        <v>324</v>
      </c>
      <c r="C195" s="185" t="s">
        <v>325</v>
      </c>
      <c r="D195" s="186" t="s">
        <v>326</v>
      </c>
      <c r="E195" s="335">
        <v>55.72</v>
      </c>
      <c r="F195" s="336"/>
      <c r="G195" s="187"/>
    </row>
    <row r="196" spans="1:7" s="170" customFormat="1" ht="52.8">
      <c r="A196" s="184" t="s">
        <v>393</v>
      </c>
      <c r="B196" s="185" t="s">
        <v>62</v>
      </c>
      <c r="C196" s="185" t="s">
        <v>63</v>
      </c>
      <c r="D196" s="186" t="s">
        <v>57</v>
      </c>
      <c r="E196" s="330">
        <v>1.1200000000000001</v>
      </c>
      <c r="F196" s="331"/>
      <c r="G196" s="187"/>
    </row>
    <row r="197" spans="1:7" s="197" customFormat="1" outlineLevel="1">
      <c r="A197" s="193" t="s">
        <v>396</v>
      </c>
      <c r="B197" s="194" t="s">
        <v>65</v>
      </c>
      <c r="C197" s="195" t="s">
        <v>66</v>
      </c>
      <c r="D197" s="194" t="s">
        <v>29</v>
      </c>
      <c r="E197" s="196">
        <v>6.0597999999999999E-2</v>
      </c>
      <c r="F197" s="196">
        <v>6.787E-2</v>
      </c>
    </row>
    <row r="198" spans="1:7" ht="15.75" customHeight="1">
      <c r="A198" s="332" t="s">
        <v>1267</v>
      </c>
      <c r="B198" s="333"/>
      <c r="C198" s="333"/>
      <c r="D198" s="333"/>
      <c r="E198" s="333"/>
      <c r="F198" s="334"/>
    </row>
    <row r="199" spans="1:7" s="170" customFormat="1" ht="26.4">
      <c r="A199" s="184" t="s">
        <v>407</v>
      </c>
      <c r="B199" s="185" t="s">
        <v>1268</v>
      </c>
      <c r="C199" s="185" t="s">
        <v>1269</v>
      </c>
      <c r="D199" s="186" t="s">
        <v>22</v>
      </c>
      <c r="E199" s="330">
        <v>1.64</v>
      </c>
      <c r="F199" s="331"/>
      <c r="G199" s="187"/>
    </row>
    <row r="200" spans="1:7" s="192" customFormat="1" outlineLevel="1">
      <c r="A200" s="188" t="s">
        <v>409</v>
      </c>
      <c r="B200" s="189" t="s">
        <v>19</v>
      </c>
      <c r="C200" s="190" t="s">
        <v>24</v>
      </c>
      <c r="D200" s="189" t="s">
        <v>25</v>
      </c>
      <c r="E200" s="191">
        <v>43.5</v>
      </c>
      <c r="F200" s="191">
        <v>71.34</v>
      </c>
    </row>
    <row r="201" spans="1:7" s="197" customFormat="1" outlineLevel="1">
      <c r="A201" s="193" t="s">
        <v>410</v>
      </c>
      <c r="B201" s="194" t="s">
        <v>251</v>
      </c>
      <c r="C201" s="195" t="s">
        <v>252</v>
      </c>
      <c r="D201" s="194" t="s">
        <v>29</v>
      </c>
      <c r="E201" s="196">
        <v>2.4900000000000002</v>
      </c>
      <c r="F201" s="196">
        <v>4.0835999999999997</v>
      </c>
    </row>
    <row r="202" spans="1:7" s="197" customFormat="1" outlineLevel="1">
      <c r="A202" s="198" t="s">
        <v>411</v>
      </c>
      <c r="B202" s="199" t="s">
        <v>296</v>
      </c>
      <c r="C202" s="200" t="s">
        <v>32</v>
      </c>
      <c r="D202" s="199" t="s">
        <v>29</v>
      </c>
      <c r="E202" s="201">
        <v>0.2</v>
      </c>
      <c r="F202" s="201">
        <v>0.32800000000000001</v>
      </c>
    </row>
    <row r="203" spans="1:7" s="197" customFormat="1" outlineLevel="1">
      <c r="A203" s="198" t="s">
        <v>412</v>
      </c>
      <c r="B203" s="199" t="s">
        <v>337</v>
      </c>
      <c r="C203" s="200" t="s">
        <v>338</v>
      </c>
      <c r="D203" s="199" t="s">
        <v>29</v>
      </c>
      <c r="E203" s="201">
        <v>2.2799999999999998</v>
      </c>
      <c r="F203" s="201">
        <v>3.7391999999999999</v>
      </c>
    </row>
    <row r="204" spans="1:7" s="206" customFormat="1" outlineLevel="1">
      <c r="A204" s="202" t="s">
        <v>413</v>
      </c>
      <c r="B204" s="203" t="s">
        <v>340</v>
      </c>
      <c r="C204" s="204" t="s">
        <v>341</v>
      </c>
      <c r="D204" s="203" t="s">
        <v>91</v>
      </c>
      <c r="E204" s="205">
        <v>5.0199999999999996</v>
      </c>
      <c r="F204" s="205">
        <v>8.2327999999999992</v>
      </c>
    </row>
    <row r="205" spans="1:7" s="206" customFormat="1" outlineLevel="1">
      <c r="A205" s="207" t="s">
        <v>414</v>
      </c>
      <c r="B205" s="208" t="s">
        <v>343</v>
      </c>
      <c r="C205" s="209" t="s">
        <v>344</v>
      </c>
      <c r="D205" s="208" t="s">
        <v>326</v>
      </c>
      <c r="E205" s="210">
        <v>1.23</v>
      </c>
      <c r="F205" s="210">
        <v>2.0171999999999999</v>
      </c>
    </row>
    <row r="206" spans="1:7" s="170" customFormat="1" ht="26.4">
      <c r="A206" s="184" t="s">
        <v>420</v>
      </c>
      <c r="B206" s="185" t="s">
        <v>1270</v>
      </c>
      <c r="C206" s="185" t="s">
        <v>1271</v>
      </c>
      <c r="D206" s="186" t="s">
        <v>22</v>
      </c>
      <c r="E206" s="330">
        <v>0.06</v>
      </c>
      <c r="F206" s="331"/>
      <c r="G206" s="187"/>
    </row>
    <row r="207" spans="1:7" s="192" customFormat="1" outlineLevel="1">
      <c r="A207" s="188" t="s">
        <v>929</v>
      </c>
      <c r="B207" s="189" t="s">
        <v>19</v>
      </c>
      <c r="C207" s="190" t="s">
        <v>24</v>
      </c>
      <c r="D207" s="189" t="s">
        <v>25</v>
      </c>
      <c r="E207" s="191">
        <v>43.5</v>
      </c>
      <c r="F207" s="191">
        <v>2.61</v>
      </c>
    </row>
    <row r="208" spans="1:7" s="197" customFormat="1" outlineLevel="1">
      <c r="A208" s="193" t="s">
        <v>930</v>
      </c>
      <c r="B208" s="194" t="s">
        <v>251</v>
      </c>
      <c r="C208" s="195" t="s">
        <v>252</v>
      </c>
      <c r="D208" s="194" t="s">
        <v>29</v>
      </c>
      <c r="E208" s="196">
        <v>2.4900000000000002</v>
      </c>
      <c r="F208" s="196">
        <v>0.14940000000000001</v>
      </c>
    </row>
    <row r="209" spans="1:7" s="197" customFormat="1" outlineLevel="1">
      <c r="A209" s="198" t="s">
        <v>931</v>
      </c>
      <c r="B209" s="199" t="s">
        <v>296</v>
      </c>
      <c r="C209" s="200" t="s">
        <v>32</v>
      </c>
      <c r="D209" s="199" t="s">
        <v>29</v>
      </c>
      <c r="E209" s="201">
        <v>0.2</v>
      </c>
      <c r="F209" s="201">
        <v>1.2E-2</v>
      </c>
    </row>
    <row r="210" spans="1:7" s="197" customFormat="1" outlineLevel="1">
      <c r="A210" s="198" t="s">
        <v>932</v>
      </c>
      <c r="B210" s="199" t="s">
        <v>337</v>
      </c>
      <c r="C210" s="200" t="s">
        <v>338</v>
      </c>
      <c r="D210" s="199" t="s">
        <v>29</v>
      </c>
      <c r="E210" s="201">
        <v>2.2799999999999998</v>
      </c>
      <c r="F210" s="201">
        <v>0.1368</v>
      </c>
    </row>
    <row r="211" spans="1:7" s="206" customFormat="1" outlineLevel="1">
      <c r="A211" s="202" t="s">
        <v>933</v>
      </c>
      <c r="B211" s="203" t="s">
        <v>340</v>
      </c>
      <c r="C211" s="204" t="s">
        <v>341</v>
      </c>
      <c r="D211" s="203" t="s">
        <v>91</v>
      </c>
      <c r="E211" s="205">
        <v>5.0199999999999996</v>
      </c>
      <c r="F211" s="205">
        <v>0.30120000000000002</v>
      </c>
    </row>
    <row r="212" spans="1:7" s="206" customFormat="1" outlineLevel="1">
      <c r="A212" s="207" t="s">
        <v>934</v>
      </c>
      <c r="B212" s="208" t="s">
        <v>343</v>
      </c>
      <c r="C212" s="209" t="s">
        <v>344</v>
      </c>
      <c r="D212" s="208" t="s">
        <v>326</v>
      </c>
      <c r="E212" s="210">
        <v>1.23</v>
      </c>
      <c r="F212" s="210">
        <v>7.3800000000000004E-2</v>
      </c>
    </row>
    <row r="213" spans="1:7" s="170" customFormat="1" ht="52.8">
      <c r="A213" s="184" t="s">
        <v>422</v>
      </c>
      <c r="B213" s="185" t="s">
        <v>62</v>
      </c>
      <c r="C213" s="185" t="s">
        <v>63</v>
      </c>
      <c r="D213" s="186" t="s">
        <v>57</v>
      </c>
      <c r="E213" s="330">
        <v>5.3583999999999996</v>
      </c>
      <c r="F213" s="331"/>
      <c r="G213" s="187"/>
    </row>
    <row r="214" spans="1:7" s="197" customFormat="1" outlineLevel="1">
      <c r="A214" s="193" t="s">
        <v>941</v>
      </c>
      <c r="B214" s="194" t="s">
        <v>65</v>
      </c>
      <c r="C214" s="195" t="s">
        <v>66</v>
      </c>
      <c r="D214" s="194" t="s">
        <v>29</v>
      </c>
      <c r="E214" s="196">
        <v>6.0597999999999999E-2</v>
      </c>
      <c r="F214" s="196">
        <v>0.324708</v>
      </c>
    </row>
    <row r="215" spans="1:7" s="170" customFormat="1" ht="26.4">
      <c r="A215" s="184" t="s">
        <v>424</v>
      </c>
      <c r="B215" s="185" t="s">
        <v>1272</v>
      </c>
      <c r="C215" s="185" t="s">
        <v>1273</v>
      </c>
      <c r="D215" s="186" t="s">
        <v>367</v>
      </c>
      <c r="E215" s="330">
        <v>0.16400000000000001</v>
      </c>
      <c r="F215" s="331"/>
      <c r="G215" s="187"/>
    </row>
    <row r="216" spans="1:7" s="192" customFormat="1" outlineLevel="1">
      <c r="A216" s="188" t="s">
        <v>427</v>
      </c>
      <c r="B216" s="189" t="s">
        <v>19</v>
      </c>
      <c r="C216" s="190" t="s">
        <v>24</v>
      </c>
      <c r="D216" s="189" t="s">
        <v>25</v>
      </c>
      <c r="E216" s="191">
        <v>717</v>
      </c>
      <c r="F216" s="191">
        <v>117.58799999999999</v>
      </c>
    </row>
    <row r="217" spans="1:7" s="197" customFormat="1" ht="24" outlineLevel="1">
      <c r="A217" s="193" t="s">
        <v>428</v>
      </c>
      <c r="B217" s="194" t="s">
        <v>370</v>
      </c>
      <c r="C217" s="195" t="s">
        <v>371</v>
      </c>
      <c r="D217" s="194" t="s">
        <v>29</v>
      </c>
      <c r="E217" s="196">
        <v>277.76</v>
      </c>
      <c r="F217" s="196">
        <v>45.552599999999998</v>
      </c>
    </row>
    <row r="218" spans="1:7" s="197" customFormat="1" ht="24" outlineLevel="1">
      <c r="A218" s="198" t="s">
        <v>429</v>
      </c>
      <c r="B218" s="199" t="s">
        <v>49</v>
      </c>
      <c r="C218" s="200" t="s">
        <v>50</v>
      </c>
      <c r="D218" s="199" t="s">
        <v>29</v>
      </c>
      <c r="E218" s="201">
        <v>17.399999999999999</v>
      </c>
      <c r="F218" s="201">
        <v>2.8536000000000001</v>
      </c>
    </row>
    <row r="219" spans="1:7" s="197" customFormat="1" outlineLevel="1">
      <c r="A219" s="198" t="s">
        <v>430</v>
      </c>
      <c r="B219" s="199" t="s">
        <v>251</v>
      </c>
      <c r="C219" s="200" t="s">
        <v>252</v>
      </c>
      <c r="D219" s="199" t="s">
        <v>29</v>
      </c>
      <c r="E219" s="201">
        <v>0.36</v>
      </c>
      <c r="F219" s="201">
        <v>5.9040000000000002E-2</v>
      </c>
    </row>
    <row r="220" spans="1:7" s="197" customFormat="1" ht="24" outlineLevel="1">
      <c r="A220" s="198" t="s">
        <v>431</v>
      </c>
      <c r="B220" s="199" t="s">
        <v>375</v>
      </c>
      <c r="C220" s="200" t="s">
        <v>376</v>
      </c>
      <c r="D220" s="199" t="s">
        <v>29</v>
      </c>
      <c r="E220" s="201">
        <v>58.58</v>
      </c>
      <c r="F220" s="201">
        <v>9.6071000000000009</v>
      </c>
    </row>
    <row r="221" spans="1:7" s="197" customFormat="1" outlineLevel="1">
      <c r="A221" s="198" t="s">
        <v>432</v>
      </c>
      <c r="B221" s="199" t="s">
        <v>378</v>
      </c>
      <c r="C221" s="200" t="s">
        <v>379</v>
      </c>
      <c r="D221" s="199" t="s">
        <v>29</v>
      </c>
      <c r="E221" s="201">
        <v>33</v>
      </c>
      <c r="F221" s="201">
        <v>5.4119999999999999</v>
      </c>
    </row>
    <row r="222" spans="1:7" s="197" customFormat="1" outlineLevel="1">
      <c r="A222" s="198" t="s">
        <v>433</v>
      </c>
      <c r="B222" s="199" t="s">
        <v>381</v>
      </c>
      <c r="C222" s="200" t="s">
        <v>382</v>
      </c>
      <c r="D222" s="199" t="s">
        <v>29</v>
      </c>
      <c r="E222" s="201">
        <v>34.799999999999997</v>
      </c>
      <c r="F222" s="201">
        <v>5.7072000000000003</v>
      </c>
    </row>
    <row r="223" spans="1:7" s="197" customFormat="1" outlineLevel="1">
      <c r="A223" s="198" t="s">
        <v>434</v>
      </c>
      <c r="B223" s="199" t="s">
        <v>384</v>
      </c>
      <c r="C223" s="200" t="s">
        <v>385</v>
      </c>
      <c r="D223" s="199" t="s">
        <v>29</v>
      </c>
      <c r="E223" s="201">
        <v>16.5</v>
      </c>
      <c r="F223" s="201">
        <v>2.706</v>
      </c>
    </row>
    <row r="224" spans="1:7" s="197" customFormat="1" outlineLevel="1">
      <c r="A224" s="198" t="s">
        <v>435</v>
      </c>
      <c r="B224" s="199" t="s">
        <v>296</v>
      </c>
      <c r="C224" s="200" t="s">
        <v>32</v>
      </c>
      <c r="D224" s="199" t="s">
        <v>29</v>
      </c>
      <c r="E224" s="201">
        <v>0.55000000000000004</v>
      </c>
      <c r="F224" s="201">
        <v>9.0200000000000002E-2</v>
      </c>
    </row>
    <row r="225" spans="1:7" s="206" customFormat="1" outlineLevel="1">
      <c r="A225" s="202" t="s">
        <v>436</v>
      </c>
      <c r="B225" s="203" t="s">
        <v>388</v>
      </c>
      <c r="C225" s="204" t="s">
        <v>389</v>
      </c>
      <c r="D225" s="203" t="s">
        <v>57</v>
      </c>
      <c r="E225" s="205">
        <v>0.185</v>
      </c>
      <c r="F225" s="205">
        <v>3.0339999999999999E-2</v>
      </c>
    </row>
    <row r="226" spans="1:7" s="206" customFormat="1" outlineLevel="1">
      <c r="A226" s="207" t="s">
        <v>439</v>
      </c>
      <c r="B226" s="208" t="s">
        <v>391</v>
      </c>
      <c r="C226" s="209" t="s">
        <v>392</v>
      </c>
      <c r="D226" s="208" t="s">
        <v>286</v>
      </c>
      <c r="E226" s="210">
        <v>3.3</v>
      </c>
      <c r="F226" s="210">
        <v>0.54120000000000001</v>
      </c>
    </row>
    <row r="227" spans="1:7" s="170" customFormat="1" ht="26.4">
      <c r="A227" s="184" t="s">
        <v>441</v>
      </c>
      <c r="B227" s="185" t="s">
        <v>1274</v>
      </c>
      <c r="C227" s="185" t="s">
        <v>1275</v>
      </c>
      <c r="D227" s="186" t="s">
        <v>367</v>
      </c>
      <c r="E227" s="330">
        <v>6.0000000000000001E-3</v>
      </c>
      <c r="F227" s="331"/>
      <c r="G227" s="187"/>
    </row>
    <row r="228" spans="1:7" s="192" customFormat="1" outlineLevel="1">
      <c r="A228" s="188" t="s">
        <v>444</v>
      </c>
      <c r="B228" s="189" t="s">
        <v>19</v>
      </c>
      <c r="C228" s="190" t="s">
        <v>24</v>
      </c>
      <c r="D228" s="189" t="s">
        <v>25</v>
      </c>
      <c r="E228" s="191">
        <v>768</v>
      </c>
      <c r="F228" s="191">
        <v>4.6079999999999997</v>
      </c>
    </row>
    <row r="229" spans="1:7" s="197" customFormat="1" ht="24" outlineLevel="1">
      <c r="A229" s="193" t="s">
        <v>445</v>
      </c>
      <c r="B229" s="194" t="s">
        <v>370</v>
      </c>
      <c r="C229" s="195" t="s">
        <v>371</v>
      </c>
      <c r="D229" s="194" t="s">
        <v>29</v>
      </c>
      <c r="E229" s="196">
        <v>253.12</v>
      </c>
      <c r="F229" s="196">
        <v>1.5186999999999999</v>
      </c>
    </row>
    <row r="230" spans="1:7" s="197" customFormat="1" ht="24" outlineLevel="1">
      <c r="A230" s="198" t="s">
        <v>446</v>
      </c>
      <c r="B230" s="199" t="s">
        <v>49</v>
      </c>
      <c r="C230" s="200" t="s">
        <v>50</v>
      </c>
      <c r="D230" s="199" t="s">
        <v>29</v>
      </c>
      <c r="E230" s="201">
        <v>17.399999999999999</v>
      </c>
      <c r="F230" s="201">
        <v>0.10440000000000001</v>
      </c>
    </row>
    <row r="231" spans="1:7" s="197" customFormat="1" outlineLevel="1">
      <c r="A231" s="198" t="s">
        <v>447</v>
      </c>
      <c r="B231" s="199" t="s">
        <v>251</v>
      </c>
      <c r="C231" s="200" t="s">
        <v>252</v>
      </c>
      <c r="D231" s="199" t="s">
        <v>29</v>
      </c>
      <c r="E231" s="201">
        <v>0.52</v>
      </c>
      <c r="F231" s="201">
        <v>3.1199999999999999E-3</v>
      </c>
    </row>
    <row r="232" spans="1:7" s="197" customFormat="1" ht="24" outlineLevel="1">
      <c r="A232" s="198" t="s">
        <v>448</v>
      </c>
      <c r="B232" s="199" t="s">
        <v>375</v>
      </c>
      <c r="C232" s="200" t="s">
        <v>376</v>
      </c>
      <c r="D232" s="199" t="s">
        <v>29</v>
      </c>
      <c r="E232" s="201">
        <v>67.650000000000006</v>
      </c>
      <c r="F232" s="201">
        <v>0.40589999999999998</v>
      </c>
    </row>
    <row r="233" spans="1:7" s="197" customFormat="1" outlineLevel="1">
      <c r="A233" s="198" t="s">
        <v>449</v>
      </c>
      <c r="B233" s="199" t="s">
        <v>378</v>
      </c>
      <c r="C233" s="200" t="s">
        <v>379</v>
      </c>
      <c r="D233" s="199" t="s">
        <v>29</v>
      </c>
      <c r="E233" s="201">
        <v>33</v>
      </c>
      <c r="F233" s="201">
        <v>0.19800000000000001</v>
      </c>
    </row>
    <row r="234" spans="1:7" s="197" customFormat="1" outlineLevel="1">
      <c r="A234" s="198" t="s">
        <v>450</v>
      </c>
      <c r="B234" s="199" t="s">
        <v>381</v>
      </c>
      <c r="C234" s="200" t="s">
        <v>382</v>
      </c>
      <c r="D234" s="199" t="s">
        <v>29</v>
      </c>
      <c r="E234" s="201">
        <v>34.799999999999997</v>
      </c>
      <c r="F234" s="201">
        <v>0.20880000000000001</v>
      </c>
    </row>
    <row r="235" spans="1:7" s="197" customFormat="1" outlineLevel="1">
      <c r="A235" s="198" t="s">
        <v>451</v>
      </c>
      <c r="B235" s="199" t="s">
        <v>384</v>
      </c>
      <c r="C235" s="200" t="s">
        <v>385</v>
      </c>
      <c r="D235" s="199" t="s">
        <v>29</v>
      </c>
      <c r="E235" s="201">
        <v>16.5</v>
      </c>
      <c r="F235" s="201">
        <v>9.9000000000000005E-2</v>
      </c>
    </row>
    <row r="236" spans="1:7" s="197" customFormat="1" outlineLevel="1">
      <c r="A236" s="198" t="s">
        <v>452</v>
      </c>
      <c r="B236" s="199" t="s">
        <v>296</v>
      </c>
      <c r="C236" s="200" t="s">
        <v>32</v>
      </c>
      <c r="D236" s="199" t="s">
        <v>29</v>
      </c>
      <c r="E236" s="201">
        <v>0.8</v>
      </c>
      <c r="F236" s="201">
        <v>4.7999999999999996E-3</v>
      </c>
    </row>
    <row r="237" spans="1:7" s="206" customFormat="1" outlineLevel="1">
      <c r="A237" s="202" t="s">
        <v>453</v>
      </c>
      <c r="B237" s="203" t="s">
        <v>388</v>
      </c>
      <c r="C237" s="204" t="s">
        <v>389</v>
      </c>
      <c r="D237" s="203" t="s">
        <v>57</v>
      </c>
      <c r="E237" s="205">
        <v>0.185</v>
      </c>
      <c r="F237" s="205">
        <v>1.1100000000000001E-3</v>
      </c>
    </row>
    <row r="238" spans="1:7" s="206" customFormat="1" outlineLevel="1">
      <c r="A238" s="207" t="s">
        <v>454</v>
      </c>
      <c r="B238" s="208" t="s">
        <v>391</v>
      </c>
      <c r="C238" s="209" t="s">
        <v>392</v>
      </c>
      <c r="D238" s="208" t="s">
        <v>286</v>
      </c>
      <c r="E238" s="210">
        <v>3.3</v>
      </c>
      <c r="F238" s="210">
        <v>1.9800000000000002E-2</v>
      </c>
    </row>
    <row r="239" spans="1:7" s="170" customFormat="1" ht="26.4">
      <c r="A239" s="184" t="s">
        <v>459</v>
      </c>
      <c r="B239" s="185" t="s">
        <v>324</v>
      </c>
      <c r="C239" s="185" t="s">
        <v>1276</v>
      </c>
      <c r="D239" s="186" t="s">
        <v>164</v>
      </c>
      <c r="E239" s="335">
        <v>170</v>
      </c>
      <c r="F239" s="336"/>
      <c r="G239" s="187"/>
    </row>
    <row r="240" spans="1:7" s="170" customFormat="1">
      <c r="A240" s="184" t="s">
        <v>477</v>
      </c>
      <c r="B240" s="185" t="s">
        <v>324</v>
      </c>
      <c r="C240" s="185" t="s">
        <v>1277</v>
      </c>
      <c r="D240" s="186" t="s">
        <v>57</v>
      </c>
      <c r="E240" s="335">
        <v>6.5199999999999994E-2</v>
      </c>
      <c r="F240" s="336"/>
      <c r="G240" s="187"/>
    </row>
    <row r="241" spans="1:7" s="170" customFormat="1">
      <c r="A241" s="184" t="s">
        <v>495</v>
      </c>
      <c r="B241" s="185" t="s">
        <v>324</v>
      </c>
      <c r="C241" s="185" t="s">
        <v>325</v>
      </c>
      <c r="D241" s="186" t="s">
        <v>326</v>
      </c>
      <c r="E241" s="335">
        <v>24.2</v>
      </c>
      <c r="F241" s="336"/>
      <c r="G241" s="187"/>
    </row>
    <row r="242" spans="1:7" s="170" customFormat="1">
      <c r="A242" s="184" t="s">
        <v>512</v>
      </c>
      <c r="B242" s="185" t="s">
        <v>324</v>
      </c>
      <c r="C242" s="185" t="s">
        <v>1278</v>
      </c>
      <c r="D242" s="186" t="s">
        <v>286</v>
      </c>
      <c r="E242" s="335">
        <v>28</v>
      </c>
      <c r="F242" s="336"/>
      <c r="G242" s="187"/>
    </row>
    <row r="243" spans="1:7" s="170" customFormat="1" ht="26.4">
      <c r="A243" s="184" t="s">
        <v>524</v>
      </c>
      <c r="B243" s="185" t="s">
        <v>1279</v>
      </c>
      <c r="C243" s="185" t="s">
        <v>1280</v>
      </c>
      <c r="D243" s="186" t="s">
        <v>286</v>
      </c>
      <c r="E243" s="330">
        <v>6</v>
      </c>
      <c r="F243" s="331"/>
      <c r="G243" s="187"/>
    </row>
    <row r="244" spans="1:7" s="192" customFormat="1" outlineLevel="1">
      <c r="A244" s="188" t="s">
        <v>528</v>
      </c>
      <c r="B244" s="189" t="s">
        <v>19</v>
      </c>
      <c r="C244" s="190" t="s">
        <v>24</v>
      </c>
      <c r="D244" s="189" t="s">
        <v>25</v>
      </c>
      <c r="E244" s="191">
        <v>8.06</v>
      </c>
      <c r="F244" s="191">
        <v>48.36</v>
      </c>
    </row>
    <row r="245" spans="1:7" s="197" customFormat="1" ht="24" outlineLevel="1">
      <c r="A245" s="193" t="s">
        <v>529</v>
      </c>
      <c r="B245" s="194" t="s">
        <v>370</v>
      </c>
      <c r="C245" s="195" t="s">
        <v>371</v>
      </c>
      <c r="D245" s="194" t="s">
        <v>29</v>
      </c>
      <c r="E245" s="196">
        <v>2.4700000000000002</v>
      </c>
      <c r="F245" s="196">
        <v>14.82</v>
      </c>
    </row>
    <row r="246" spans="1:7" s="197" customFormat="1" outlineLevel="1">
      <c r="A246" s="198" t="s">
        <v>532</v>
      </c>
      <c r="B246" s="199" t="s">
        <v>251</v>
      </c>
      <c r="C246" s="200" t="s">
        <v>252</v>
      </c>
      <c r="D246" s="199" t="s">
        <v>29</v>
      </c>
      <c r="E246" s="201">
        <v>0.03</v>
      </c>
      <c r="F246" s="201">
        <v>0.18</v>
      </c>
    </row>
    <row r="247" spans="1:7" s="197" customFormat="1" ht="24" outlineLevel="1">
      <c r="A247" s="198" t="s">
        <v>535</v>
      </c>
      <c r="B247" s="199" t="s">
        <v>375</v>
      </c>
      <c r="C247" s="200" t="s">
        <v>376</v>
      </c>
      <c r="D247" s="199" t="s">
        <v>29</v>
      </c>
      <c r="E247" s="201">
        <v>1.3</v>
      </c>
      <c r="F247" s="201">
        <v>7.8</v>
      </c>
    </row>
    <row r="248" spans="1:7" s="197" customFormat="1" outlineLevel="1">
      <c r="A248" s="198" t="s">
        <v>538</v>
      </c>
      <c r="B248" s="199" t="s">
        <v>378</v>
      </c>
      <c r="C248" s="200" t="s">
        <v>379</v>
      </c>
      <c r="D248" s="199" t="s">
        <v>29</v>
      </c>
      <c r="E248" s="201">
        <v>0.6</v>
      </c>
      <c r="F248" s="201">
        <v>3.6</v>
      </c>
    </row>
    <row r="249" spans="1:7" s="197" customFormat="1" outlineLevel="1">
      <c r="A249" s="198" t="s">
        <v>1281</v>
      </c>
      <c r="B249" s="199" t="s">
        <v>384</v>
      </c>
      <c r="C249" s="200" t="s">
        <v>385</v>
      </c>
      <c r="D249" s="199" t="s">
        <v>29</v>
      </c>
      <c r="E249" s="201">
        <v>0.3</v>
      </c>
      <c r="F249" s="201">
        <v>1.8</v>
      </c>
    </row>
    <row r="250" spans="1:7" s="197" customFormat="1" outlineLevel="1">
      <c r="A250" s="198" t="s">
        <v>1282</v>
      </c>
      <c r="B250" s="199" t="s">
        <v>296</v>
      </c>
      <c r="C250" s="200" t="s">
        <v>32</v>
      </c>
      <c r="D250" s="199" t="s">
        <v>29</v>
      </c>
      <c r="E250" s="201">
        <v>0.05</v>
      </c>
      <c r="F250" s="201">
        <v>0.3</v>
      </c>
    </row>
    <row r="251" spans="1:7" s="197" customFormat="1" outlineLevel="1">
      <c r="A251" s="198" t="s">
        <v>1283</v>
      </c>
      <c r="B251" s="199" t="s">
        <v>337</v>
      </c>
      <c r="C251" s="200" t="s">
        <v>338</v>
      </c>
      <c r="D251" s="199" t="s">
        <v>29</v>
      </c>
      <c r="E251" s="201">
        <v>0.38</v>
      </c>
      <c r="F251" s="201">
        <v>2.2799999999999998</v>
      </c>
    </row>
    <row r="252" spans="1:7" s="206" customFormat="1" outlineLevel="1">
      <c r="A252" s="202" t="s">
        <v>1284</v>
      </c>
      <c r="B252" s="203" t="s">
        <v>340</v>
      </c>
      <c r="C252" s="204" t="s">
        <v>341</v>
      </c>
      <c r="D252" s="203" t="s">
        <v>91</v>
      </c>
      <c r="E252" s="205">
        <v>0.32</v>
      </c>
      <c r="F252" s="205">
        <v>1.92</v>
      </c>
    </row>
    <row r="253" spans="1:7" s="206" customFormat="1" outlineLevel="1">
      <c r="A253" s="207" t="s">
        <v>1285</v>
      </c>
      <c r="B253" s="208" t="s">
        <v>437</v>
      </c>
      <c r="C253" s="209" t="s">
        <v>438</v>
      </c>
      <c r="D253" s="208" t="s">
        <v>91</v>
      </c>
      <c r="E253" s="210">
        <v>4.2999999999999997E-2</v>
      </c>
      <c r="F253" s="210">
        <v>0.25800000000000001</v>
      </c>
    </row>
    <row r="254" spans="1:7" s="206" customFormat="1" outlineLevel="1">
      <c r="A254" s="207" t="s">
        <v>1286</v>
      </c>
      <c r="B254" s="208" t="s">
        <v>388</v>
      </c>
      <c r="C254" s="209" t="s">
        <v>389</v>
      </c>
      <c r="D254" s="208" t="s">
        <v>57</v>
      </c>
      <c r="E254" s="210">
        <v>4.6000000000000001E-4</v>
      </c>
      <c r="F254" s="210">
        <v>2.7599999999999999E-3</v>
      </c>
    </row>
    <row r="255" spans="1:7" s="206" customFormat="1" outlineLevel="1">
      <c r="A255" s="207" t="s">
        <v>1287</v>
      </c>
      <c r="B255" s="208" t="s">
        <v>391</v>
      </c>
      <c r="C255" s="209" t="s">
        <v>392</v>
      </c>
      <c r="D255" s="208" t="s">
        <v>286</v>
      </c>
      <c r="E255" s="210">
        <v>0.06</v>
      </c>
      <c r="F255" s="210">
        <v>0.36</v>
      </c>
    </row>
    <row r="256" spans="1:7" s="206" customFormat="1" outlineLevel="1">
      <c r="A256" s="207" t="s">
        <v>1288</v>
      </c>
      <c r="B256" s="208" t="s">
        <v>1289</v>
      </c>
      <c r="C256" s="209" t="s">
        <v>1290</v>
      </c>
      <c r="D256" s="208" t="s">
        <v>286</v>
      </c>
      <c r="E256" s="210">
        <v>1</v>
      </c>
      <c r="F256" s="210">
        <v>6</v>
      </c>
    </row>
    <row r="257" spans="1:7" s="170" customFormat="1" ht="39.6">
      <c r="A257" s="184" t="s">
        <v>541</v>
      </c>
      <c r="B257" s="185" t="s">
        <v>1291</v>
      </c>
      <c r="C257" s="185" t="s">
        <v>1292</v>
      </c>
      <c r="D257" s="186" t="s">
        <v>498</v>
      </c>
      <c r="E257" s="330">
        <v>4</v>
      </c>
      <c r="F257" s="331"/>
      <c r="G257" s="187"/>
    </row>
    <row r="258" spans="1:7" s="192" customFormat="1" outlineLevel="1">
      <c r="A258" s="188" t="s">
        <v>544</v>
      </c>
      <c r="B258" s="189" t="s">
        <v>19</v>
      </c>
      <c r="C258" s="190" t="s">
        <v>24</v>
      </c>
      <c r="D258" s="189" t="s">
        <v>25</v>
      </c>
      <c r="E258" s="191">
        <v>24</v>
      </c>
      <c r="F258" s="191">
        <v>96</v>
      </c>
    </row>
    <row r="259" spans="1:7" s="197" customFormat="1" outlineLevel="1">
      <c r="A259" s="193" t="s">
        <v>545</v>
      </c>
      <c r="B259" s="194" t="s">
        <v>501</v>
      </c>
      <c r="C259" s="195" t="s">
        <v>502</v>
      </c>
      <c r="D259" s="194" t="s">
        <v>29</v>
      </c>
      <c r="E259" s="196">
        <v>0.96</v>
      </c>
      <c r="F259" s="196">
        <v>3.84</v>
      </c>
    </row>
    <row r="260" spans="1:7" s="197" customFormat="1" outlineLevel="1">
      <c r="A260" s="198" t="s">
        <v>548</v>
      </c>
      <c r="B260" s="199" t="s">
        <v>504</v>
      </c>
      <c r="C260" s="200" t="s">
        <v>505</v>
      </c>
      <c r="D260" s="199" t="s">
        <v>29</v>
      </c>
      <c r="E260" s="201">
        <v>2.48</v>
      </c>
      <c r="F260" s="201">
        <v>9.92</v>
      </c>
    </row>
    <row r="261" spans="1:7" s="206" customFormat="1" outlineLevel="1">
      <c r="A261" s="202" t="s">
        <v>549</v>
      </c>
      <c r="B261" s="203" t="s">
        <v>340</v>
      </c>
      <c r="C261" s="204" t="s">
        <v>341</v>
      </c>
      <c r="D261" s="203" t="s">
        <v>91</v>
      </c>
      <c r="E261" s="205">
        <v>0.68</v>
      </c>
      <c r="F261" s="205">
        <v>2.72</v>
      </c>
    </row>
    <row r="262" spans="1:7" s="206" customFormat="1" outlineLevel="1">
      <c r="A262" s="207" t="s">
        <v>1293</v>
      </c>
      <c r="B262" s="208" t="s">
        <v>508</v>
      </c>
      <c r="C262" s="209" t="s">
        <v>509</v>
      </c>
      <c r="D262" s="208" t="s">
        <v>326</v>
      </c>
      <c r="E262" s="210">
        <v>0.69</v>
      </c>
      <c r="F262" s="210">
        <v>2.76</v>
      </c>
    </row>
    <row r="263" spans="1:7" s="206" customFormat="1" outlineLevel="1">
      <c r="A263" s="207" t="s">
        <v>1294</v>
      </c>
      <c r="B263" s="208" t="s">
        <v>511</v>
      </c>
      <c r="C263" s="209" t="s">
        <v>344</v>
      </c>
      <c r="D263" s="208" t="s">
        <v>326</v>
      </c>
      <c r="E263" s="210">
        <v>0.2</v>
      </c>
      <c r="F263" s="210">
        <v>0.8</v>
      </c>
    </row>
    <row r="264" spans="1:7" s="170" customFormat="1" ht="26.4">
      <c r="A264" s="184" t="s">
        <v>552</v>
      </c>
      <c r="B264" s="185" t="s">
        <v>513</v>
      </c>
      <c r="C264" s="185" t="s">
        <v>514</v>
      </c>
      <c r="D264" s="186" t="s">
        <v>515</v>
      </c>
      <c r="E264" s="330">
        <v>1.1922999999999999</v>
      </c>
      <c r="F264" s="331"/>
      <c r="G264" s="187"/>
    </row>
    <row r="265" spans="1:7" s="192" customFormat="1" outlineLevel="1">
      <c r="A265" s="188" t="s">
        <v>954</v>
      </c>
      <c r="B265" s="189" t="s">
        <v>19</v>
      </c>
      <c r="C265" s="190" t="s">
        <v>24</v>
      </c>
      <c r="D265" s="189" t="s">
        <v>25</v>
      </c>
      <c r="E265" s="191">
        <v>8.6020000000000003</v>
      </c>
      <c r="F265" s="191">
        <v>10.2562</v>
      </c>
    </row>
    <row r="266" spans="1:7" s="197" customFormat="1" outlineLevel="1">
      <c r="A266" s="193" t="s">
        <v>955</v>
      </c>
      <c r="B266" s="194" t="s">
        <v>31</v>
      </c>
      <c r="C266" s="195" t="s">
        <v>32</v>
      </c>
      <c r="D266" s="194" t="s">
        <v>29</v>
      </c>
      <c r="E266" s="196">
        <v>0.06</v>
      </c>
      <c r="F266" s="196">
        <v>7.1538000000000004E-2</v>
      </c>
    </row>
    <row r="267" spans="1:7" s="206" customFormat="1" outlineLevel="1">
      <c r="A267" s="202" t="s">
        <v>956</v>
      </c>
      <c r="B267" s="203" t="s">
        <v>519</v>
      </c>
      <c r="C267" s="204" t="s">
        <v>520</v>
      </c>
      <c r="D267" s="203" t="s">
        <v>57</v>
      </c>
      <c r="E267" s="205">
        <v>1.7999999999999999E-2</v>
      </c>
      <c r="F267" s="205">
        <v>2.1461000000000001E-2</v>
      </c>
    </row>
    <row r="268" spans="1:7" s="206" customFormat="1" outlineLevel="1">
      <c r="A268" s="207" t="s">
        <v>1295</v>
      </c>
      <c r="B268" s="208" t="s">
        <v>522</v>
      </c>
      <c r="C268" s="209" t="s">
        <v>523</v>
      </c>
      <c r="D268" s="208" t="s">
        <v>57</v>
      </c>
      <c r="E268" s="210">
        <v>2.5999999999999999E-3</v>
      </c>
      <c r="F268" s="210">
        <v>3.0999999999999999E-3</v>
      </c>
    </row>
    <row r="269" spans="1:7" s="170" customFormat="1" ht="26.4">
      <c r="A269" s="184" t="s">
        <v>554</v>
      </c>
      <c r="B269" s="185" t="s">
        <v>1296</v>
      </c>
      <c r="C269" s="185" t="s">
        <v>1297</v>
      </c>
      <c r="D269" s="186" t="s">
        <v>527</v>
      </c>
      <c r="E269" s="330">
        <v>28</v>
      </c>
      <c r="F269" s="331"/>
      <c r="G269" s="187"/>
    </row>
    <row r="270" spans="1:7" s="192" customFormat="1" outlineLevel="1">
      <c r="A270" s="188" t="s">
        <v>957</v>
      </c>
      <c r="B270" s="189" t="s">
        <v>19</v>
      </c>
      <c r="C270" s="190" t="s">
        <v>24</v>
      </c>
      <c r="D270" s="189" t="s">
        <v>25</v>
      </c>
      <c r="E270" s="191">
        <v>1.03</v>
      </c>
      <c r="F270" s="191">
        <v>28.84</v>
      </c>
    </row>
    <row r="271" spans="1:7" s="206" customFormat="1" outlineLevel="1">
      <c r="A271" s="211" t="s">
        <v>958</v>
      </c>
      <c r="B271" s="212" t="s">
        <v>530</v>
      </c>
      <c r="C271" s="213" t="s">
        <v>531</v>
      </c>
      <c r="D271" s="212" t="s">
        <v>25</v>
      </c>
      <c r="E271" s="214">
        <v>0.13</v>
      </c>
      <c r="F271" s="214">
        <v>3.64</v>
      </c>
    </row>
    <row r="272" spans="1:7" s="206" customFormat="1" outlineLevel="1">
      <c r="A272" s="211" t="s">
        <v>959</v>
      </c>
      <c r="B272" s="212" t="s">
        <v>533</v>
      </c>
      <c r="C272" s="213" t="s">
        <v>534</v>
      </c>
      <c r="D272" s="212" t="s">
        <v>25</v>
      </c>
      <c r="E272" s="214">
        <v>7.0000000000000007E-2</v>
      </c>
      <c r="F272" s="214">
        <v>1.96</v>
      </c>
    </row>
    <row r="273" spans="1:7" s="197" customFormat="1" outlineLevel="1">
      <c r="A273" s="193" t="s">
        <v>960</v>
      </c>
      <c r="B273" s="194" t="s">
        <v>536</v>
      </c>
      <c r="C273" s="195" t="s">
        <v>537</v>
      </c>
      <c r="D273" s="194" t="s">
        <v>29</v>
      </c>
      <c r="E273" s="196">
        <v>0.5</v>
      </c>
      <c r="F273" s="196">
        <v>14</v>
      </c>
    </row>
    <row r="274" spans="1:7" s="197" customFormat="1" ht="24" outlineLevel="1">
      <c r="A274" s="198" t="s">
        <v>961</v>
      </c>
      <c r="B274" s="199" t="s">
        <v>539</v>
      </c>
      <c r="C274" s="200" t="s">
        <v>540</v>
      </c>
      <c r="D274" s="199" t="s">
        <v>29</v>
      </c>
      <c r="E274" s="201">
        <v>0.57999999999999996</v>
      </c>
      <c r="F274" s="201">
        <v>16.239999999999998</v>
      </c>
    </row>
    <row r="275" spans="1:7" s="170" customFormat="1">
      <c r="A275" s="184" t="s">
        <v>556</v>
      </c>
      <c r="B275" s="185" t="s">
        <v>542</v>
      </c>
      <c r="C275" s="185" t="s">
        <v>543</v>
      </c>
      <c r="D275" s="186" t="s">
        <v>57</v>
      </c>
      <c r="E275" s="330">
        <v>0.25600000000000001</v>
      </c>
      <c r="F275" s="331"/>
      <c r="G275" s="187"/>
    </row>
    <row r="276" spans="1:7" s="192" customFormat="1" outlineLevel="1">
      <c r="A276" s="188" t="s">
        <v>967</v>
      </c>
      <c r="B276" s="189" t="s">
        <v>19</v>
      </c>
      <c r="C276" s="190" t="s">
        <v>24</v>
      </c>
      <c r="D276" s="189" t="s">
        <v>25</v>
      </c>
      <c r="E276" s="191">
        <v>312.7</v>
      </c>
      <c r="F276" s="191">
        <v>80.051199999999994</v>
      </c>
    </row>
    <row r="277" spans="1:7" s="197" customFormat="1" ht="24" outlineLevel="1">
      <c r="A277" s="193" t="s">
        <v>968</v>
      </c>
      <c r="B277" s="194" t="s">
        <v>546</v>
      </c>
      <c r="C277" s="195" t="s">
        <v>547</v>
      </c>
      <c r="D277" s="194" t="s">
        <v>29</v>
      </c>
      <c r="E277" s="196">
        <v>103.16</v>
      </c>
      <c r="F277" s="196">
        <v>26.408999999999999</v>
      </c>
    </row>
    <row r="278" spans="1:7" s="197" customFormat="1" outlineLevel="1">
      <c r="A278" s="198" t="s">
        <v>971</v>
      </c>
      <c r="B278" s="199" t="s">
        <v>31</v>
      </c>
      <c r="C278" s="200" t="s">
        <v>32</v>
      </c>
      <c r="D278" s="199" t="s">
        <v>29</v>
      </c>
      <c r="E278" s="201">
        <v>2.19</v>
      </c>
      <c r="F278" s="201">
        <v>0.56064000000000003</v>
      </c>
    </row>
    <row r="279" spans="1:7" s="206" customFormat="1" outlineLevel="1">
      <c r="A279" s="202" t="s">
        <v>1298</v>
      </c>
      <c r="B279" s="203" t="s">
        <v>550</v>
      </c>
      <c r="C279" s="204" t="s">
        <v>551</v>
      </c>
      <c r="D279" s="203" t="s">
        <v>57</v>
      </c>
      <c r="E279" s="205">
        <v>0.09</v>
      </c>
      <c r="F279" s="205">
        <v>2.3040000000000001E-2</v>
      </c>
    </row>
    <row r="280" spans="1:7" s="170" customFormat="1">
      <c r="A280" s="184" t="s">
        <v>559</v>
      </c>
      <c r="B280" s="185" t="s">
        <v>324</v>
      </c>
      <c r="C280" s="185" t="s">
        <v>1299</v>
      </c>
      <c r="D280" s="186" t="s">
        <v>286</v>
      </c>
      <c r="E280" s="335">
        <v>10</v>
      </c>
      <c r="F280" s="336"/>
      <c r="G280" s="187"/>
    </row>
    <row r="281" spans="1:7" ht="15.75" customHeight="1">
      <c r="A281" s="332" t="s">
        <v>1300</v>
      </c>
      <c r="B281" s="333"/>
      <c r="C281" s="333"/>
      <c r="D281" s="333"/>
      <c r="E281" s="333"/>
      <c r="F281" s="334"/>
    </row>
    <row r="282" spans="1:7" s="170" customFormat="1">
      <c r="A282" s="184" t="s">
        <v>563</v>
      </c>
      <c r="B282" s="185" t="s">
        <v>560</v>
      </c>
      <c r="C282" s="185" t="s">
        <v>561</v>
      </c>
      <c r="D282" s="186" t="s">
        <v>515</v>
      </c>
      <c r="E282" s="330">
        <v>1.169</v>
      </c>
      <c r="F282" s="331"/>
      <c r="G282" s="187"/>
    </row>
    <row r="283" spans="1:7" s="192" customFormat="1" outlineLevel="1">
      <c r="A283" s="188" t="s">
        <v>564</v>
      </c>
      <c r="B283" s="189" t="s">
        <v>19</v>
      </c>
      <c r="C283" s="190" t="s">
        <v>24</v>
      </c>
      <c r="D283" s="189" t="s">
        <v>25</v>
      </c>
      <c r="E283" s="191">
        <v>13.3</v>
      </c>
      <c r="F283" s="191">
        <v>15.547700000000001</v>
      </c>
    </row>
    <row r="284" spans="1:7" s="170" customFormat="1" ht="26.4">
      <c r="A284" s="184" t="s">
        <v>566</v>
      </c>
      <c r="B284" s="185" t="s">
        <v>258</v>
      </c>
      <c r="C284" s="185" t="s">
        <v>259</v>
      </c>
      <c r="D284" s="186" t="s">
        <v>57</v>
      </c>
      <c r="E284" s="330">
        <v>3.3180999999999998</v>
      </c>
      <c r="F284" s="331"/>
      <c r="G284" s="187"/>
    </row>
    <row r="285" spans="1:7" s="192" customFormat="1" outlineLevel="1">
      <c r="A285" s="188" t="s">
        <v>567</v>
      </c>
      <c r="B285" s="189" t="s">
        <v>19</v>
      </c>
      <c r="C285" s="190" t="s">
        <v>24</v>
      </c>
      <c r="D285" s="189" t="s">
        <v>25</v>
      </c>
      <c r="E285" s="191">
        <v>0.57769999999999999</v>
      </c>
      <c r="F285" s="191">
        <v>1.9169</v>
      </c>
    </row>
    <row r="286" spans="1:7" s="197" customFormat="1" outlineLevel="1">
      <c r="A286" s="193" t="s">
        <v>988</v>
      </c>
      <c r="B286" s="194" t="s">
        <v>65</v>
      </c>
      <c r="C286" s="195" t="s">
        <v>66</v>
      </c>
      <c r="D286" s="194" t="s">
        <v>29</v>
      </c>
      <c r="E286" s="196">
        <v>0.28999999999999998</v>
      </c>
      <c r="F286" s="196">
        <v>0.96224900000000002</v>
      </c>
    </row>
    <row r="287" spans="1:7" s="170" customFormat="1" ht="52.8">
      <c r="A287" s="184" t="s">
        <v>568</v>
      </c>
      <c r="B287" s="185" t="s">
        <v>62</v>
      </c>
      <c r="C287" s="185" t="s">
        <v>63</v>
      </c>
      <c r="D287" s="186" t="s">
        <v>57</v>
      </c>
      <c r="E287" s="330">
        <v>3.3180999999999998</v>
      </c>
      <c r="F287" s="331"/>
      <c r="G287" s="187"/>
    </row>
    <row r="288" spans="1:7" s="197" customFormat="1" outlineLevel="1">
      <c r="A288" s="193" t="s">
        <v>572</v>
      </c>
      <c r="B288" s="194" t="s">
        <v>65</v>
      </c>
      <c r="C288" s="195" t="s">
        <v>66</v>
      </c>
      <c r="D288" s="194" t="s">
        <v>29</v>
      </c>
      <c r="E288" s="196">
        <v>6.0597999999999999E-2</v>
      </c>
      <c r="F288" s="196">
        <v>0.20107</v>
      </c>
    </row>
    <row r="289" spans="1:7" s="379" customFormat="1">
      <c r="A289" s="127" t="s">
        <v>579</v>
      </c>
      <c r="B289" s="128" t="s">
        <v>569</v>
      </c>
      <c r="C289" s="128" t="s">
        <v>1423</v>
      </c>
      <c r="D289" s="129" t="s">
        <v>571</v>
      </c>
      <c r="E289" s="323">
        <v>17</v>
      </c>
      <c r="F289" s="324"/>
      <c r="G289" s="378"/>
    </row>
    <row r="290" spans="1:7" s="380" customFormat="1" outlineLevel="1">
      <c r="A290" s="130" t="s">
        <v>582</v>
      </c>
      <c r="B290" s="131" t="s">
        <v>19</v>
      </c>
      <c r="C290" s="132" t="s">
        <v>24</v>
      </c>
      <c r="D290" s="131" t="s">
        <v>25</v>
      </c>
      <c r="E290" s="133">
        <v>2.2692999999999999</v>
      </c>
      <c r="F290" s="133">
        <v>38.578099999999999</v>
      </c>
    </row>
    <row r="291" spans="1:7" s="381" customFormat="1" outlineLevel="1">
      <c r="A291" s="134" t="s">
        <v>583</v>
      </c>
      <c r="B291" s="135" t="s">
        <v>574</v>
      </c>
      <c r="C291" s="136" t="s">
        <v>575</v>
      </c>
      <c r="D291" s="135" t="s">
        <v>164</v>
      </c>
      <c r="E291" s="137">
        <v>9.89</v>
      </c>
      <c r="F291" s="137">
        <v>168.13</v>
      </c>
    </row>
    <row r="292" spans="1:7" s="381" customFormat="1" outlineLevel="1">
      <c r="A292" s="139" t="s">
        <v>584</v>
      </c>
      <c r="B292" s="140" t="s">
        <v>577</v>
      </c>
      <c r="C292" s="141" t="s">
        <v>578</v>
      </c>
      <c r="D292" s="140" t="s">
        <v>91</v>
      </c>
      <c r="E292" s="142">
        <v>0.48799999999999999</v>
      </c>
      <c r="F292" s="142">
        <v>8.2959999999999994</v>
      </c>
    </row>
    <row r="293" spans="1:7" s="170" customFormat="1" ht="26.4">
      <c r="A293" s="184" t="s">
        <v>602</v>
      </c>
      <c r="B293" s="185" t="s">
        <v>580</v>
      </c>
      <c r="C293" s="185" t="s">
        <v>581</v>
      </c>
      <c r="D293" s="186" t="s">
        <v>515</v>
      </c>
      <c r="E293" s="330">
        <v>1.5961000000000001</v>
      </c>
      <c r="F293" s="331"/>
      <c r="G293" s="187"/>
    </row>
    <row r="294" spans="1:7" s="192" customFormat="1" outlineLevel="1">
      <c r="A294" s="188" t="s">
        <v>605</v>
      </c>
      <c r="B294" s="189" t="s">
        <v>19</v>
      </c>
      <c r="C294" s="190" t="s">
        <v>24</v>
      </c>
      <c r="D294" s="189" t="s">
        <v>25</v>
      </c>
      <c r="E294" s="191">
        <v>31.98</v>
      </c>
      <c r="F294" s="191">
        <v>51.043300000000002</v>
      </c>
    </row>
    <row r="295" spans="1:7" s="197" customFormat="1" outlineLevel="1">
      <c r="A295" s="193" t="s">
        <v>606</v>
      </c>
      <c r="B295" s="194" t="s">
        <v>270</v>
      </c>
      <c r="C295" s="195" t="s">
        <v>271</v>
      </c>
      <c r="D295" s="194" t="s">
        <v>29</v>
      </c>
      <c r="E295" s="196">
        <v>0.23</v>
      </c>
      <c r="F295" s="196">
        <v>0.36710300000000001</v>
      </c>
    </row>
    <row r="296" spans="1:7" s="197" customFormat="1" outlineLevel="1">
      <c r="A296" s="198" t="s">
        <v>607</v>
      </c>
      <c r="B296" s="199" t="s">
        <v>585</v>
      </c>
      <c r="C296" s="200" t="s">
        <v>586</v>
      </c>
      <c r="D296" s="199" t="s">
        <v>29</v>
      </c>
      <c r="E296" s="201">
        <v>1.26</v>
      </c>
      <c r="F296" s="201">
        <v>2.0110999999999999</v>
      </c>
    </row>
    <row r="297" spans="1:7" s="197" customFormat="1" outlineLevel="1">
      <c r="A297" s="198" t="s">
        <v>608</v>
      </c>
      <c r="B297" s="199" t="s">
        <v>296</v>
      </c>
      <c r="C297" s="200" t="s">
        <v>32</v>
      </c>
      <c r="D297" s="199" t="s">
        <v>29</v>
      </c>
      <c r="E297" s="201">
        <v>0.47</v>
      </c>
      <c r="F297" s="201">
        <v>0.75016700000000003</v>
      </c>
    </row>
    <row r="298" spans="1:7" s="206" customFormat="1" outlineLevel="1">
      <c r="A298" s="202" t="s">
        <v>609</v>
      </c>
      <c r="B298" s="203" t="s">
        <v>589</v>
      </c>
      <c r="C298" s="204" t="s">
        <v>590</v>
      </c>
      <c r="D298" s="203" t="s">
        <v>57</v>
      </c>
      <c r="E298" s="205">
        <v>1.26E-2</v>
      </c>
      <c r="F298" s="205">
        <v>2.0111E-2</v>
      </c>
    </row>
    <row r="299" spans="1:7" s="206" customFormat="1" outlineLevel="1">
      <c r="A299" s="207" t="s">
        <v>1301</v>
      </c>
      <c r="B299" s="208" t="s">
        <v>519</v>
      </c>
      <c r="C299" s="209" t="s">
        <v>520</v>
      </c>
      <c r="D299" s="208" t="s">
        <v>57</v>
      </c>
      <c r="E299" s="210">
        <v>1.2600000000000001E-3</v>
      </c>
      <c r="F299" s="210">
        <v>2.0110000000000002E-3</v>
      </c>
    </row>
    <row r="300" spans="1:7" s="206" customFormat="1" outlineLevel="1">
      <c r="A300" s="207" t="s">
        <v>1302</v>
      </c>
      <c r="B300" s="208" t="s">
        <v>593</v>
      </c>
      <c r="C300" s="209" t="s">
        <v>594</v>
      </c>
      <c r="D300" s="208" t="s">
        <v>310</v>
      </c>
      <c r="E300" s="210">
        <v>115</v>
      </c>
      <c r="F300" s="210">
        <v>183.5515</v>
      </c>
    </row>
    <row r="301" spans="1:7" s="206" customFormat="1" outlineLevel="1">
      <c r="A301" s="207" t="s">
        <v>1303</v>
      </c>
      <c r="B301" s="208" t="s">
        <v>596</v>
      </c>
      <c r="C301" s="209" t="s">
        <v>597</v>
      </c>
      <c r="D301" s="208" t="s">
        <v>57</v>
      </c>
      <c r="E301" s="210">
        <v>0.03</v>
      </c>
      <c r="F301" s="210">
        <v>4.7883000000000002E-2</v>
      </c>
    </row>
    <row r="302" spans="1:7" s="206" customFormat="1" outlineLevel="1">
      <c r="A302" s="207" t="s">
        <v>1304</v>
      </c>
      <c r="B302" s="208" t="s">
        <v>599</v>
      </c>
      <c r="C302" s="209" t="s">
        <v>600</v>
      </c>
      <c r="D302" s="208" t="s">
        <v>57</v>
      </c>
      <c r="E302" s="210">
        <v>4.7300000000000002E-2</v>
      </c>
      <c r="F302" s="210">
        <v>7.5495999999999994E-2</v>
      </c>
    </row>
    <row r="303" spans="1:7" ht="15.75" customHeight="1">
      <c r="A303" s="332" t="s">
        <v>1305</v>
      </c>
      <c r="B303" s="333"/>
      <c r="C303" s="333"/>
      <c r="D303" s="333"/>
      <c r="E303" s="333"/>
      <c r="F303" s="334"/>
    </row>
    <row r="304" spans="1:7" s="170" customFormat="1" ht="26.4">
      <c r="A304" s="184" t="s">
        <v>610</v>
      </c>
      <c r="B304" s="185" t="s">
        <v>603</v>
      </c>
      <c r="C304" s="185" t="s">
        <v>604</v>
      </c>
      <c r="D304" s="186" t="s">
        <v>286</v>
      </c>
      <c r="E304" s="330">
        <v>2</v>
      </c>
      <c r="F304" s="331"/>
      <c r="G304" s="187"/>
    </row>
    <row r="305" spans="1:7" s="192" customFormat="1" outlineLevel="1">
      <c r="A305" s="188" t="s">
        <v>614</v>
      </c>
      <c r="B305" s="189" t="s">
        <v>19</v>
      </c>
      <c r="C305" s="190" t="s">
        <v>24</v>
      </c>
      <c r="D305" s="189" t="s">
        <v>25</v>
      </c>
      <c r="E305" s="191">
        <v>1.071</v>
      </c>
      <c r="F305" s="191">
        <v>2.1419999999999999</v>
      </c>
    </row>
    <row r="306" spans="1:7" s="197" customFormat="1" outlineLevel="1">
      <c r="A306" s="193" t="s">
        <v>615</v>
      </c>
      <c r="B306" s="194" t="s">
        <v>251</v>
      </c>
      <c r="C306" s="195" t="s">
        <v>252</v>
      </c>
      <c r="D306" s="194" t="s">
        <v>29</v>
      </c>
      <c r="E306" s="196">
        <v>0.20024</v>
      </c>
      <c r="F306" s="196">
        <v>0.40048</v>
      </c>
    </row>
    <row r="307" spans="1:7" s="197" customFormat="1" outlineLevel="1">
      <c r="A307" s="198" t="s">
        <v>616</v>
      </c>
      <c r="B307" s="199" t="s">
        <v>337</v>
      </c>
      <c r="C307" s="200" t="s">
        <v>338</v>
      </c>
      <c r="D307" s="199" t="s">
        <v>29</v>
      </c>
      <c r="E307" s="201">
        <v>0.47449999999999998</v>
      </c>
      <c r="F307" s="201">
        <v>0.94899999999999995</v>
      </c>
    </row>
    <row r="308" spans="1:7" s="206" customFormat="1" outlineLevel="1">
      <c r="A308" s="202" t="s">
        <v>617</v>
      </c>
      <c r="B308" s="203" t="s">
        <v>340</v>
      </c>
      <c r="C308" s="204" t="s">
        <v>341</v>
      </c>
      <c r="D308" s="203" t="s">
        <v>91</v>
      </c>
      <c r="E308" s="205">
        <v>1.04</v>
      </c>
      <c r="F308" s="205">
        <v>2.08</v>
      </c>
    </row>
    <row r="309" spans="1:7" s="206" customFormat="1" outlineLevel="1">
      <c r="A309" s="207" t="s">
        <v>618</v>
      </c>
      <c r="B309" s="208" t="s">
        <v>511</v>
      </c>
      <c r="C309" s="209" t="s">
        <v>344</v>
      </c>
      <c r="D309" s="208" t="s">
        <v>326</v>
      </c>
      <c r="E309" s="210">
        <v>0.26</v>
      </c>
      <c r="F309" s="210">
        <v>0.52</v>
      </c>
    </row>
    <row r="310" spans="1:7" s="170" customFormat="1" ht="26.4">
      <c r="A310" s="184" t="s">
        <v>632</v>
      </c>
      <c r="B310" s="185" t="s">
        <v>611</v>
      </c>
      <c r="C310" s="185" t="s">
        <v>612</v>
      </c>
      <c r="D310" s="186" t="s">
        <v>613</v>
      </c>
      <c r="E310" s="330">
        <v>0.02</v>
      </c>
      <c r="F310" s="331"/>
      <c r="G310" s="187"/>
    </row>
    <row r="311" spans="1:7" s="192" customFormat="1" outlineLevel="1">
      <c r="A311" s="188" t="s">
        <v>1306</v>
      </c>
      <c r="B311" s="189" t="s">
        <v>19</v>
      </c>
      <c r="C311" s="190" t="s">
        <v>24</v>
      </c>
      <c r="D311" s="189" t="s">
        <v>25</v>
      </c>
      <c r="E311" s="191">
        <v>153</v>
      </c>
      <c r="F311" s="191">
        <v>3.06</v>
      </c>
    </row>
    <row r="312" spans="1:7" s="197" customFormat="1" outlineLevel="1">
      <c r="A312" s="193" t="s">
        <v>1307</v>
      </c>
      <c r="B312" s="194" t="s">
        <v>251</v>
      </c>
      <c r="C312" s="195" t="s">
        <v>252</v>
      </c>
      <c r="D312" s="194" t="s">
        <v>29</v>
      </c>
      <c r="E312" s="196">
        <v>25.03</v>
      </c>
      <c r="F312" s="196">
        <v>0.50060000000000004</v>
      </c>
    </row>
    <row r="313" spans="1:7" s="197" customFormat="1" outlineLevel="1">
      <c r="A313" s="198" t="s">
        <v>1308</v>
      </c>
      <c r="B313" s="199" t="s">
        <v>504</v>
      </c>
      <c r="C313" s="200" t="s">
        <v>505</v>
      </c>
      <c r="D313" s="199" t="s">
        <v>29</v>
      </c>
      <c r="E313" s="201">
        <v>5.96</v>
      </c>
      <c r="F313" s="201">
        <v>0.1192</v>
      </c>
    </row>
    <row r="314" spans="1:7" s="197" customFormat="1" outlineLevel="1">
      <c r="A314" s="198" t="s">
        <v>1309</v>
      </c>
      <c r="B314" s="199" t="s">
        <v>31</v>
      </c>
      <c r="C314" s="200" t="s">
        <v>32</v>
      </c>
      <c r="D314" s="199" t="s">
        <v>29</v>
      </c>
      <c r="E314" s="201">
        <v>8.2100000000000009</v>
      </c>
      <c r="F314" s="201">
        <v>0.16420000000000001</v>
      </c>
    </row>
    <row r="315" spans="1:7" s="206" customFormat="1" outlineLevel="1">
      <c r="A315" s="202" t="s">
        <v>1310</v>
      </c>
      <c r="B315" s="203" t="s">
        <v>298</v>
      </c>
      <c r="C315" s="204" t="s">
        <v>299</v>
      </c>
      <c r="D315" s="203" t="s">
        <v>91</v>
      </c>
      <c r="E315" s="205">
        <v>15.7</v>
      </c>
      <c r="F315" s="205">
        <v>0.314</v>
      </c>
    </row>
    <row r="316" spans="1:7" s="206" customFormat="1" outlineLevel="1">
      <c r="A316" s="207" t="s">
        <v>1311</v>
      </c>
      <c r="B316" s="208" t="s">
        <v>620</v>
      </c>
      <c r="C316" s="209" t="s">
        <v>621</v>
      </c>
      <c r="D316" s="208" t="s">
        <v>310</v>
      </c>
      <c r="E316" s="210">
        <v>84</v>
      </c>
      <c r="F316" s="210">
        <v>1.68</v>
      </c>
    </row>
    <row r="317" spans="1:7" s="206" customFormat="1" outlineLevel="1">
      <c r="A317" s="207" t="s">
        <v>1312</v>
      </c>
      <c r="B317" s="208" t="s">
        <v>623</v>
      </c>
      <c r="C317" s="209" t="s">
        <v>624</v>
      </c>
      <c r="D317" s="208" t="s">
        <v>57</v>
      </c>
      <c r="E317" s="210">
        <v>4.4999999999999997E-3</v>
      </c>
      <c r="F317" s="210">
        <v>9.0000000000000006E-5</v>
      </c>
    </row>
    <row r="318" spans="1:7" s="206" customFormat="1" outlineLevel="1">
      <c r="A318" s="207" t="s">
        <v>1313</v>
      </c>
      <c r="B318" s="208" t="s">
        <v>550</v>
      </c>
      <c r="C318" s="209" t="s">
        <v>551</v>
      </c>
      <c r="D318" s="208" t="s">
        <v>57</v>
      </c>
      <c r="E318" s="210">
        <v>0.02</v>
      </c>
      <c r="F318" s="210">
        <v>4.0000000000000002E-4</v>
      </c>
    </row>
    <row r="319" spans="1:7" s="206" customFormat="1" ht="24" outlineLevel="1">
      <c r="A319" s="207" t="s">
        <v>1314</v>
      </c>
      <c r="B319" s="208" t="s">
        <v>627</v>
      </c>
      <c r="C319" s="209" t="s">
        <v>628</v>
      </c>
      <c r="D319" s="208" t="s">
        <v>91</v>
      </c>
      <c r="E319" s="210">
        <v>0.73599999999999999</v>
      </c>
      <c r="F319" s="210">
        <v>1.472E-2</v>
      </c>
    </row>
    <row r="320" spans="1:7" s="206" customFormat="1" ht="36" outlineLevel="1">
      <c r="A320" s="207" t="s">
        <v>1315</v>
      </c>
      <c r="B320" s="208" t="s">
        <v>630</v>
      </c>
      <c r="C320" s="209" t="s">
        <v>631</v>
      </c>
      <c r="D320" s="208" t="s">
        <v>57</v>
      </c>
      <c r="E320" s="210">
        <v>0.13</v>
      </c>
      <c r="F320" s="210">
        <v>2.5999999999999999E-3</v>
      </c>
    </row>
    <row r="321" spans="1:7" s="170" customFormat="1">
      <c r="A321" s="184" t="s">
        <v>635</v>
      </c>
      <c r="B321" s="185" t="s">
        <v>633</v>
      </c>
      <c r="C321" s="185" t="s">
        <v>634</v>
      </c>
      <c r="D321" s="186" t="s">
        <v>286</v>
      </c>
      <c r="E321" s="335">
        <v>2</v>
      </c>
      <c r="F321" s="336"/>
      <c r="G321" s="187"/>
    </row>
    <row r="322" spans="1:7" s="170" customFormat="1" ht="52.8">
      <c r="A322" s="184" t="s">
        <v>637</v>
      </c>
      <c r="B322" s="185" t="s">
        <v>62</v>
      </c>
      <c r="C322" s="185" t="s">
        <v>63</v>
      </c>
      <c r="D322" s="186" t="s">
        <v>57</v>
      </c>
      <c r="E322" s="330">
        <v>1.056</v>
      </c>
      <c r="F322" s="331"/>
      <c r="G322" s="187"/>
    </row>
    <row r="323" spans="1:7" s="197" customFormat="1" outlineLevel="1">
      <c r="A323" s="193" t="s">
        <v>641</v>
      </c>
      <c r="B323" s="194" t="s">
        <v>65</v>
      </c>
      <c r="C323" s="195" t="s">
        <v>66</v>
      </c>
      <c r="D323" s="194" t="s">
        <v>29</v>
      </c>
      <c r="E323" s="196">
        <v>6.0597999999999999E-2</v>
      </c>
      <c r="F323" s="196">
        <v>6.3991000000000006E-2</v>
      </c>
    </row>
    <row r="324" spans="1:7" s="170" customFormat="1">
      <c r="A324" s="184" t="s">
        <v>650</v>
      </c>
      <c r="B324" s="185" t="s">
        <v>638</v>
      </c>
      <c r="C324" s="185" t="s">
        <v>639</v>
      </c>
      <c r="D324" s="186" t="s">
        <v>640</v>
      </c>
      <c r="E324" s="330">
        <v>2</v>
      </c>
      <c r="F324" s="331"/>
      <c r="G324" s="187"/>
    </row>
    <row r="325" spans="1:7" s="192" customFormat="1" outlineLevel="1">
      <c r="A325" s="188" t="s">
        <v>653</v>
      </c>
      <c r="B325" s="189" t="s">
        <v>19</v>
      </c>
      <c r="C325" s="190" t="s">
        <v>24</v>
      </c>
      <c r="D325" s="189" t="s">
        <v>25</v>
      </c>
      <c r="E325" s="191">
        <v>3.65</v>
      </c>
      <c r="F325" s="191">
        <v>7.3</v>
      </c>
    </row>
    <row r="326" spans="1:7" s="197" customFormat="1" outlineLevel="1">
      <c r="A326" s="193" t="s">
        <v>654</v>
      </c>
      <c r="B326" s="194" t="s">
        <v>296</v>
      </c>
      <c r="C326" s="195" t="s">
        <v>32</v>
      </c>
      <c r="D326" s="194" t="s">
        <v>29</v>
      </c>
      <c r="E326" s="196">
        <v>0.1</v>
      </c>
      <c r="F326" s="196">
        <v>0.2</v>
      </c>
    </row>
    <row r="327" spans="1:7" s="206" customFormat="1" outlineLevel="1">
      <c r="A327" s="202" t="s">
        <v>655</v>
      </c>
      <c r="B327" s="203" t="s">
        <v>298</v>
      </c>
      <c r="C327" s="204" t="s">
        <v>299</v>
      </c>
      <c r="D327" s="203" t="s">
        <v>91</v>
      </c>
      <c r="E327" s="205">
        <v>0.35</v>
      </c>
      <c r="F327" s="205">
        <v>0.7</v>
      </c>
    </row>
    <row r="328" spans="1:7" s="206" customFormat="1" outlineLevel="1">
      <c r="A328" s="207" t="s">
        <v>656</v>
      </c>
      <c r="B328" s="208" t="s">
        <v>645</v>
      </c>
      <c r="C328" s="209" t="s">
        <v>646</v>
      </c>
      <c r="D328" s="208" t="s">
        <v>91</v>
      </c>
      <c r="E328" s="210">
        <v>0.02</v>
      </c>
      <c r="F328" s="210">
        <v>0.04</v>
      </c>
    </row>
    <row r="329" spans="1:7" s="206" customFormat="1" outlineLevel="1">
      <c r="A329" s="207" t="s">
        <v>657</v>
      </c>
      <c r="B329" s="208" t="s">
        <v>648</v>
      </c>
      <c r="C329" s="209" t="s">
        <v>649</v>
      </c>
      <c r="D329" s="208" t="s">
        <v>286</v>
      </c>
      <c r="E329" s="210">
        <v>1</v>
      </c>
      <c r="F329" s="210">
        <v>2</v>
      </c>
    </row>
    <row r="330" spans="1:7" s="170" customFormat="1">
      <c r="A330" s="184" t="s">
        <v>663</v>
      </c>
      <c r="B330" s="185" t="s">
        <v>651</v>
      </c>
      <c r="C330" s="185" t="s">
        <v>652</v>
      </c>
      <c r="D330" s="186" t="s">
        <v>640</v>
      </c>
      <c r="E330" s="330">
        <v>2</v>
      </c>
      <c r="F330" s="331"/>
      <c r="G330" s="187"/>
    </row>
    <row r="331" spans="1:7" s="192" customFormat="1" outlineLevel="1">
      <c r="A331" s="188" t="s">
        <v>1316</v>
      </c>
      <c r="B331" s="189" t="s">
        <v>19</v>
      </c>
      <c r="C331" s="190" t="s">
        <v>24</v>
      </c>
      <c r="D331" s="189" t="s">
        <v>25</v>
      </c>
      <c r="E331" s="191">
        <v>4.53</v>
      </c>
      <c r="F331" s="191">
        <v>9.06</v>
      </c>
    </row>
    <row r="332" spans="1:7" s="197" customFormat="1" outlineLevel="1">
      <c r="A332" s="193" t="s">
        <v>1317</v>
      </c>
      <c r="B332" s="194" t="s">
        <v>296</v>
      </c>
      <c r="C332" s="195" t="s">
        <v>32</v>
      </c>
      <c r="D332" s="194" t="s">
        <v>29</v>
      </c>
      <c r="E332" s="196">
        <v>0.1</v>
      </c>
      <c r="F332" s="196">
        <v>0.2</v>
      </c>
    </row>
    <row r="333" spans="1:7" s="206" customFormat="1" outlineLevel="1">
      <c r="A333" s="202" t="s">
        <v>1318</v>
      </c>
      <c r="B333" s="203" t="s">
        <v>298</v>
      </c>
      <c r="C333" s="204" t="s">
        <v>299</v>
      </c>
      <c r="D333" s="203" t="s">
        <v>91</v>
      </c>
      <c r="E333" s="205">
        <v>0.35</v>
      </c>
      <c r="F333" s="205">
        <v>0.7</v>
      </c>
    </row>
    <row r="334" spans="1:7" s="206" customFormat="1" outlineLevel="1">
      <c r="A334" s="207" t="s">
        <v>1319</v>
      </c>
      <c r="B334" s="208" t="s">
        <v>645</v>
      </c>
      <c r="C334" s="209" t="s">
        <v>646</v>
      </c>
      <c r="D334" s="208" t="s">
        <v>91</v>
      </c>
      <c r="E334" s="210">
        <v>0.03</v>
      </c>
      <c r="F334" s="210">
        <v>0.06</v>
      </c>
    </row>
    <row r="335" spans="1:7" s="206" customFormat="1" outlineLevel="1">
      <c r="A335" s="207" t="s">
        <v>1320</v>
      </c>
      <c r="B335" s="208" t="s">
        <v>658</v>
      </c>
      <c r="C335" s="209" t="s">
        <v>659</v>
      </c>
      <c r="D335" s="208" t="s">
        <v>660</v>
      </c>
      <c r="E335" s="210">
        <v>1.7000000000000001E-2</v>
      </c>
      <c r="F335" s="210">
        <v>3.4000000000000002E-2</v>
      </c>
    </row>
    <row r="336" spans="1:7" s="206" customFormat="1" outlineLevel="1">
      <c r="A336" s="207" t="s">
        <v>1321</v>
      </c>
      <c r="B336" s="208" t="s">
        <v>648</v>
      </c>
      <c r="C336" s="209" t="s">
        <v>649</v>
      </c>
      <c r="D336" s="208" t="s">
        <v>286</v>
      </c>
      <c r="E336" s="210">
        <v>1</v>
      </c>
      <c r="F336" s="210">
        <v>2</v>
      </c>
    </row>
    <row r="337" spans="1:7" ht="15.75" customHeight="1">
      <c r="A337" s="332" t="s">
        <v>1322</v>
      </c>
      <c r="B337" s="333"/>
      <c r="C337" s="333"/>
      <c r="D337" s="333"/>
      <c r="E337" s="333"/>
      <c r="F337" s="334"/>
    </row>
    <row r="338" spans="1:7" s="170" customFormat="1">
      <c r="A338" s="184" t="s">
        <v>1323</v>
      </c>
      <c r="B338" s="185" t="s">
        <v>664</v>
      </c>
      <c r="C338" s="185" t="s">
        <v>1324</v>
      </c>
      <c r="D338" s="186" t="s">
        <v>164</v>
      </c>
      <c r="E338" s="335">
        <v>170</v>
      </c>
      <c r="F338" s="336"/>
      <c r="G338" s="187"/>
    </row>
    <row r="339" spans="1:7" s="170" customFormat="1" ht="26.4">
      <c r="A339" s="184" t="s">
        <v>806</v>
      </c>
      <c r="B339" s="185" t="s">
        <v>664</v>
      </c>
      <c r="C339" s="185" t="s">
        <v>1325</v>
      </c>
      <c r="D339" s="186" t="s">
        <v>57</v>
      </c>
      <c r="E339" s="335">
        <v>4.5600000000000002E-2</v>
      </c>
      <c r="F339" s="336"/>
      <c r="G339" s="187"/>
    </row>
    <row r="340" spans="1:7" s="170" customFormat="1" ht="13.8" thickBot="1">
      <c r="A340" s="337"/>
      <c r="B340" s="338"/>
      <c r="C340" s="338"/>
      <c r="D340" s="338"/>
      <c r="E340" s="338"/>
      <c r="F340" s="339"/>
    </row>
    <row r="341" spans="1:7" s="170" customFormat="1" ht="13.8" thickTop="1">
      <c r="A341" s="325" t="s">
        <v>666</v>
      </c>
      <c r="B341" s="326"/>
      <c r="C341" s="326"/>
      <c r="D341" s="218"/>
      <c r="E341" s="219"/>
      <c r="F341" s="220"/>
      <c r="G341" s="187"/>
    </row>
    <row r="342" spans="1:7" s="170" customFormat="1">
      <c r="A342" s="327"/>
      <c r="B342" s="328"/>
      <c r="C342" s="328"/>
      <c r="D342" s="328"/>
      <c r="E342" s="328"/>
      <c r="F342" s="329"/>
    </row>
    <row r="343" spans="1:7" s="170" customFormat="1">
      <c r="A343" s="221"/>
      <c r="B343" s="222"/>
      <c r="C343" s="223" t="s">
        <v>667</v>
      </c>
      <c r="D343" s="224"/>
      <c r="E343" s="225"/>
      <c r="F343" s="226"/>
    </row>
    <row r="344" spans="1:7" s="170" customFormat="1">
      <c r="A344" s="227" t="s">
        <v>19</v>
      </c>
      <c r="B344" s="228" t="s">
        <v>530</v>
      </c>
      <c r="C344" s="228" t="s">
        <v>531</v>
      </c>
      <c r="D344" s="229" t="s">
        <v>25</v>
      </c>
      <c r="E344" s="230"/>
      <c r="F344" s="230">
        <v>3.64</v>
      </c>
    </row>
    <row r="345" spans="1:7" s="170" customFormat="1">
      <c r="A345" s="227" t="s">
        <v>36</v>
      </c>
      <c r="B345" s="228" t="s">
        <v>533</v>
      </c>
      <c r="C345" s="228" t="s">
        <v>534</v>
      </c>
      <c r="D345" s="229" t="s">
        <v>25</v>
      </c>
      <c r="E345" s="230"/>
      <c r="F345" s="230">
        <v>1.96</v>
      </c>
    </row>
    <row r="346" spans="1:7" s="170" customFormat="1">
      <c r="A346" s="221"/>
      <c r="B346" s="222"/>
      <c r="C346" s="223" t="s">
        <v>668</v>
      </c>
      <c r="D346" s="224"/>
      <c r="E346" s="225"/>
      <c r="F346" s="226"/>
    </row>
    <row r="347" spans="1:7" s="170" customFormat="1">
      <c r="A347" s="227" t="s">
        <v>44</v>
      </c>
      <c r="B347" s="228" t="s">
        <v>19</v>
      </c>
      <c r="C347" s="228" t="s">
        <v>24</v>
      </c>
      <c r="D347" s="229" t="s">
        <v>25</v>
      </c>
      <c r="E347" s="230"/>
      <c r="F347" s="230">
        <v>1021.3795</v>
      </c>
    </row>
    <row r="348" spans="1:7" s="170" customFormat="1"/>
    <row r="349" spans="1:7" s="170" customFormat="1"/>
    <row r="350" spans="1:7" s="170" customFormat="1"/>
    <row r="351" spans="1:7" s="170" customFormat="1"/>
    <row r="352" spans="1:7" s="170" customFormat="1"/>
    <row r="353" s="170" customFormat="1"/>
    <row r="354" s="170" customFormat="1"/>
    <row r="355" s="170" customFormat="1"/>
    <row r="356" s="170" customFormat="1"/>
    <row r="357" s="170" customFormat="1"/>
    <row r="358" s="170" customFormat="1"/>
    <row r="359" s="170" customFormat="1"/>
    <row r="360" s="170" customFormat="1"/>
    <row r="361" s="170" customFormat="1"/>
    <row r="362" s="170" customFormat="1"/>
    <row r="363" s="170" customFormat="1"/>
    <row r="364" s="170" customFormat="1"/>
    <row r="365" s="170" customFormat="1"/>
    <row r="366" s="170" customFormat="1"/>
    <row r="367" s="170" customFormat="1"/>
    <row r="368" s="170" customFormat="1"/>
    <row r="369" s="170" customFormat="1"/>
    <row r="370" s="170" customFormat="1"/>
    <row r="371" s="170" customFormat="1"/>
    <row r="372" s="170" customFormat="1"/>
    <row r="373" s="170" customFormat="1"/>
    <row r="374" s="170" customFormat="1"/>
    <row r="375" s="170" customFormat="1"/>
    <row r="376" s="170" customFormat="1"/>
    <row r="377" s="170" customFormat="1"/>
    <row r="378" s="170" customFormat="1"/>
    <row r="379" s="170" customFormat="1"/>
    <row r="380" s="170" customFormat="1"/>
    <row r="381" s="170" customFormat="1"/>
    <row r="382" s="170" customFormat="1"/>
    <row r="383" s="170" customFormat="1"/>
    <row r="384" s="170" customFormat="1"/>
    <row r="385" s="170" customFormat="1"/>
    <row r="386" s="170" customFormat="1"/>
    <row r="387" s="170" customFormat="1"/>
    <row r="388" s="170" customFormat="1"/>
    <row r="389" s="170" customFormat="1"/>
    <row r="390" s="170" customFormat="1"/>
    <row r="391" s="170" customFormat="1"/>
    <row r="392" s="170" customFormat="1"/>
    <row r="393" s="170" customFormat="1"/>
    <row r="394" s="170" customFormat="1"/>
    <row r="395" s="170" customFormat="1"/>
    <row r="396" s="170" customFormat="1"/>
    <row r="397" s="170" customFormat="1"/>
    <row r="398" s="170" customFormat="1"/>
    <row r="399" s="170" customFormat="1"/>
    <row r="400" s="170" customFormat="1"/>
    <row r="401" s="170" customFormat="1"/>
    <row r="402" s="170" customFormat="1"/>
    <row r="403" s="170" customFormat="1"/>
    <row r="404" s="170" customFormat="1"/>
    <row r="405" s="170" customFormat="1"/>
    <row r="406" s="170" customFormat="1"/>
    <row r="407" s="170" customFormat="1"/>
    <row r="408" s="170" customFormat="1"/>
    <row r="409" s="170" customFormat="1"/>
    <row r="410" s="170" customFormat="1"/>
    <row r="411" s="170" customFormat="1"/>
    <row r="412" s="170" customFormat="1"/>
    <row r="413" s="170" customFormat="1"/>
    <row r="414" s="170" customFormat="1"/>
    <row r="415" s="170" customFormat="1"/>
    <row r="416" s="170" customFormat="1"/>
    <row r="417" s="170" customFormat="1"/>
    <row r="418" s="170" customFormat="1"/>
    <row r="419" s="170" customFormat="1"/>
    <row r="420" s="170" customFormat="1"/>
    <row r="421" s="170" customFormat="1"/>
    <row r="422" s="170" customFormat="1"/>
    <row r="423" s="170" customFormat="1"/>
    <row r="424" s="170" customFormat="1"/>
    <row r="425" s="170" customFormat="1"/>
    <row r="426" s="170" customFormat="1"/>
    <row r="427" s="170" customFormat="1"/>
    <row r="428" s="170" customFormat="1"/>
    <row r="429" s="170" customFormat="1"/>
    <row r="430" s="170" customFormat="1"/>
    <row r="431" s="170" customFormat="1"/>
    <row r="432" s="170" customFormat="1"/>
    <row r="433" s="170" customFormat="1"/>
    <row r="434" s="170" customFormat="1"/>
    <row r="435" s="170" customFormat="1"/>
    <row r="436" s="170" customFormat="1"/>
    <row r="437" s="170" customFormat="1"/>
    <row r="438" s="170" customFormat="1"/>
    <row r="439" s="170" customFormat="1"/>
    <row r="440" s="170" customFormat="1"/>
    <row r="441" s="170" customFormat="1"/>
    <row r="442" s="170" customFormat="1"/>
    <row r="443" s="170" customFormat="1"/>
    <row r="444" s="170" customFormat="1"/>
    <row r="445" s="170" customFormat="1"/>
    <row r="446" s="170" customFormat="1"/>
    <row r="447" s="170" customFormat="1"/>
    <row r="448" s="170" customFormat="1"/>
    <row r="449" s="170" customFormat="1"/>
    <row r="450" s="170" customFormat="1"/>
    <row r="451" s="170" customFormat="1"/>
    <row r="452" s="170" customFormat="1" ht="15.75" customHeight="1"/>
    <row r="453" s="170" customFormat="1"/>
    <row r="454" s="170" customFormat="1"/>
    <row r="455" s="170" customFormat="1"/>
  </sheetData>
  <mergeCells count="98">
    <mergeCell ref="A341:C341"/>
    <mergeCell ref="A342:F342"/>
    <mergeCell ref="E324:F324"/>
    <mergeCell ref="E330:F330"/>
    <mergeCell ref="A337:F337"/>
    <mergeCell ref="E338:F338"/>
    <mergeCell ref="E339:F339"/>
    <mergeCell ref="A340:F340"/>
    <mergeCell ref="E293:F293"/>
    <mergeCell ref="A303:F303"/>
    <mergeCell ref="E304:F304"/>
    <mergeCell ref="E310:F310"/>
    <mergeCell ref="E321:F321"/>
    <mergeCell ref="E322:F322"/>
    <mergeCell ref="E280:F280"/>
    <mergeCell ref="A281:F281"/>
    <mergeCell ref="E282:F282"/>
    <mergeCell ref="E284:F284"/>
    <mergeCell ref="E287:F287"/>
    <mergeCell ref="E289:F289"/>
    <mergeCell ref="E242:F242"/>
    <mergeCell ref="E243:F243"/>
    <mergeCell ref="E257:F257"/>
    <mergeCell ref="E264:F264"/>
    <mergeCell ref="E269:F269"/>
    <mergeCell ref="E275:F275"/>
    <mergeCell ref="E213:F213"/>
    <mergeCell ref="E215:F215"/>
    <mergeCell ref="E227:F227"/>
    <mergeCell ref="E239:F239"/>
    <mergeCell ref="E240:F240"/>
    <mergeCell ref="E241:F241"/>
    <mergeCell ref="E194:F194"/>
    <mergeCell ref="E195:F195"/>
    <mergeCell ref="E196:F196"/>
    <mergeCell ref="A198:F198"/>
    <mergeCell ref="E199:F199"/>
    <mergeCell ref="E206:F206"/>
    <mergeCell ref="E161:F161"/>
    <mergeCell ref="E164:F164"/>
    <mergeCell ref="E166:F166"/>
    <mergeCell ref="E182:F182"/>
    <mergeCell ref="A188:F188"/>
    <mergeCell ref="E189:F189"/>
    <mergeCell ref="E139:F139"/>
    <mergeCell ref="E140:F140"/>
    <mergeCell ref="E141:F141"/>
    <mergeCell ref="A150:F150"/>
    <mergeCell ref="E151:F151"/>
    <mergeCell ref="E155:F155"/>
    <mergeCell ref="A119:F119"/>
    <mergeCell ref="E120:F120"/>
    <mergeCell ref="E123:F123"/>
    <mergeCell ref="E125:F125"/>
    <mergeCell ref="E128:F128"/>
    <mergeCell ref="E130:F130"/>
    <mergeCell ref="E104:F104"/>
    <mergeCell ref="E106:F106"/>
    <mergeCell ref="E108:F108"/>
    <mergeCell ref="E112:F112"/>
    <mergeCell ref="E115:F115"/>
    <mergeCell ref="E117:F117"/>
    <mergeCell ref="E92:F92"/>
    <mergeCell ref="E95:F95"/>
    <mergeCell ref="E97:F97"/>
    <mergeCell ref="E99:F99"/>
    <mergeCell ref="E101:F101"/>
    <mergeCell ref="E102:F102"/>
    <mergeCell ref="E77:F77"/>
    <mergeCell ref="A79:F79"/>
    <mergeCell ref="E80:F80"/>
    <mergeCell ref="E88:F88"/>
    <mergeCell ref="A89:F89"/>
    <mergeCell ref="E90:F90"/>
    <mergeCell ref="E31:F31"/>
    <mergeCell ref="E33:F33"/>
    <mergeCell ref="E43:F43"/>
    <mergeCell ref="E55:F55"/>
    <mergeCell ref="E63:F63"/>
    <mergeCell ref="E75:F75"/>
    <mergeCell ref="A15:F15"/>
    <mergeCell ref="A16:F16"/>
    <mergeCell ref="E17:F17"/>
    <mergeCell ref="E22:F22"/>
    <mergeCell ref="E25:F25"/>
    <mergeCell ref="E29:F29"/>
    <mergeCell ref="C11:F11"/>
    <mergeCell ref="A12:A13"/>
    <mergeCell ref="B12:B13"/>
    <mergeCell ref="C12:C13"/>
    <mergeCell ref="D12:D13"/>
    <mergeCell ref="E12:F12"/>
    <mergeCell ref="B2:F2"/>
    <mergeCell ref="B3:F3"/>
    <mergeCell ref="D5:F5"/>
    <mergeCell ref="B6:F6"/>
    <mergeCell ref="B8:F8"/>
    <mergeCell ref="B9:F9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73" fitToHeight="10000" orientation="portrait" horizontalDpi="300" verticalDpi="300" r:id="rId1"/>
  <headerFooter>
    <oddHeader>&amp;L&amp;9ПРОГРАММНЫЙ КОМПЛЕКС АВС4-UZ (РЕДАКЦИЯ 2018)&amp;C&amp;P&amp;R200000050</oddHeader>
    <oddFooter>&amp;CСтраниц -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38"/>
  <sheetViews>
    <sheetView topLeftCell="A73" workbookViewId="0">
      <selection activeCell="E73" sqref="E1:F1048576"/>
    </sheetView>
  </sheetViews>
  <sheetFormatPr defaultColWidth="9.109375" defaultRowHeight="13.2"/>
  <cols>
    <col min="1" max="1" width="5.44140625" style="231" customWidth="1"/>
    <col min="2" max="2" width="51.44140625" style="231" customWidth="1"/>
    <col min="3" max="3" width="9.109375" style="231"/>
    <col min="4" max="4" width="12.44140625" style="231" customWidth="1"/>
    <col min="5" max="16384" width="9.109375" style="231"/>
  </cols>
  <sheetData>
    <row r="2" spans="1:4" ht="110.25" customHeight="1">
      <c r="B2" s="361" t="s">
        <v>1</v>
      </c>
      <c r="C2" s="361"/>
      <c r="D2" s="361"/>
    </row>
    <row r="3" spans="1:4">
      <c r="B3" s="232"/>
    </row>
    <row r="4" spans="1:4" ht="33" customHeight="1">
      <c r="B4" s="361" t="s">
        <v>1326</v>
      </c>
      <c r="C4" s="361"/>
      <c r="D4" s="361"/>
    </row>
    <row r="5" spans="1:4">
      <c r="B5" s="232"/>
    </row>
    <row r="6" spans="1:4" ht="15.6">
      <c r="A6" s="362" t="s">
        <v>1327</v>
      </c>
      <c r="B6" s="362"/>
      <c r="C6" s="362"/>
      <c r="D6" s="362"/>
    </row>
    <row r="8" spans="1:4" ht="13.2" customHeight="1">
      <c r="A8" s="363" t="s">
        <v>671</v>
      </c>
      <c r="B8" s="363" t="s">
        <v>672</v>
      </c>
      <c r="C8" s="363" t="s">
        <v>14</v>
      </c>
      <c r="D8" s="363" t="s">
        <v>673</v>
      </c>
    </row>
    <row r="9" spans="1:4">
      <c r="A9" s="364"/>
      <c r="B9" s="364"/>
      <c r="C9" s="364"/>
      <c r="D9" s="364"/>
    </row>
    <row r="10" spans="1:4">
      <c r="A10" s="365"/>
      <c r="B10" s="365"/>
      <c r="C10" s="365"/>
      <c r="D10" s="365"/>
    </row>
    <row r="11" spans="1:4">
      <c r="A11" s="233">
        <v>1</v>
      </c>
      <c r="B11" s="234">
        <v>2</v>
      </c>
      <c r="C11" s="234">
        <v>3</v>
      </c>
      <c r="D11" s="234">
        <v>4</v>
      </c>
    </row>
    <row r="12" spans="1:4">
      <c r="A12" s="356"/>
      <c r="B12" s="356"/>
      <c r="C12" s="356"/>
      <c r="D12" s="356"/>
    </row>
    <row r="13" spans="1:4" ht="15.6">
      <c r="A13" s="357" t="s">
        <v>674</v>
      </c>
      <c r="B13" s="358"/>
      <c r="C13" s="358"/>
      <c r="D13" s="358"/>
    </row>
    <row r="14" spans="1:4">
      <c r="A14" s="359"/>
      <c r="B14" s="360"/>
      <c r="C14" s="360"/>
      <c r="D14" s="360"/>
    </row>
    <row r="15" spans="1:4">
      <c r="A15" s="354"/>
      <c r="B15" s="355"/>
      <c r="C15" s="355"/>
      <c r="D15" s="355"/>
    </row>
    <row r="16" spans="1:4" ht="15.6">
      <c r="A16" s="352" t="s">
        <v>675</v>
      </c>
      <c r="B16" s="353"/>
      <c r="C16" s="353"/>
      <c r="D16" s="353"/>
    </row>
    <row r="17" spans="1:4">
      <c r="A17" s="235" t="s">
        <v>19</v>
      </c>
      <c r="B17" s="236" t="s">
        <v>24</v>
      </c>
      <c r="C17" s="237" t="s">
        <v>25</v>
      </c>
      <c r="D17" s="258">
        <f>[3]bv_abc4!F347</f>
        <v>1021.3795</v>
      </c>
    </row>
    <row r="18" spans="1:4" ht="26.4">
      <c r="A18" s="235" t="s">
        <v>36</v>
      </c>
      <c r="B18" s="236" t="s">
        <v>531</v>
      </c>
      <c r="C18" s="237" t="s">
        <v>25</v>
      </c>
      <c r="D18" s="259">
        <v>3.64</v>
      </c>
    </row>
    <row r="19" spans="1:4" ht="26.4">
      <c r="A19" s="240"/>
      <c r="B19" s="241" t="s">
        <v>676</v>
      </c>
      <c r="C19" s="241" t="s">
        <v>25</v>
      </c>
      <c r="D19" s="260">
        <f>SUM(D17:D18)</f>
        <v>1025.0195000000001</v>
      </c>
    </row>
    <row r="20" spans="1:4">
      <c r="A20" s="354"/>
      <c r="B20" s="355"/>
      <c r="C20" s="355"/>
      <c r="D20" s="355"/>
    </row>
    <row r="21" spans="1:4" ht="15.6">
      <c r="A21" s="352" t="s">
        <v>677</v>
      </c>
      <c r="B21" s="353"/>
      <c r="C21" s="353"/>
      <c r="D21" s="353"/>
    </row>
    <row r="22" spans="1:4" ht="26.4">
      <c r="A22" s="70" t="s">
        <v>19</v>
      </c>
      <c r="B22" s="71" t="s">
        <v>101</v>
      </c>
      <c r="C22" s="72" t="s">
        <v>29</v>
      </c>
      <c r="D22" s="73">
        <v>0.92101239999999995</v>
      </c>
    </row>
    <row r="23" spans="1:4">
      <c r="A23" s="70" t="s">
        <v>36</v>
      </c>
      <c r="B23" s="71" t="s">
        <v>74</v>
      </c>
      <c r="C23" s="72" t="s">
        <v>29</v>
      </c>
      <c r="D23" s="73">
        <v>9.4247999999999998E-2</v>
      </c>
    </row>
    <row r="24" spans="1:4">
      <c r="A24" s="70" t="s">
        <v>44</v>
      </c>
      <c r="B24" s="71" t="s">
        <v>28</v>
      </c>
      <c r="C24" s="72" t="s">
        <v>29</v>
      </c>
      <c r="D24" s="73">
        <v>1.109964</v>
      </c>
    </row>
    <row r="25" spans="1:4" ht="26.4">
      <c r="A25" s="70" t="s">
        <v>54</v>
      </c>
      <c r="B25" s="71" t="s">
        <v>547</v>
      </c>
      <c r="C25" s="72" t="s">
        <v>29</v>
      </c>
      <c r="D25" s="73">
        <v>26.40896</v>
      </c>
    </row>
    <row r="26" spans="1:4" ht="39.6">
      <c r="A26" s="70" t="s">
        <v>61</v>
      </c>
      <c r="B26" s="71" t="s">
        <v>371</v>
      </c>
      <c r="C26" s="72" t="s">
        <v>29</v>
      </c>
      <c r="D26" s="73">
        <v>61.891359999999999</v>
      </c>
    </row>
    <row r="27" spans="1:4" ht="26.4">
      <c r="A27" s="70" t="s">
        <v>67</v>
      </c>
      <c r="B27" s="71" t="s">
        <v>78</v>
      </c>
      <c r="C27" s="72" t="s">
        <v>29</v>
      </c>
      <c r="D27" s="73">
        <v>2.5579035999999999</v>
      </c>
    </row>
    <row r="28" spans="1:4">
      <c r="A28" s="70" t="s">
        <v>95</v>
      </c>
      <c r="B28" s="71" t="s">
        <v>1261</v>
      </c>
      <c r="C28" s="72" t="s">
        <v>29</v>
      </c>
      <c r="D28" s="73">
        <v>0.48</v>
      </c>
    </row>
    <row r="29" spans="1:4">
      <c r="A29" s="70" t="s">
        <v>127</v>
      </c>
      <c r="B29" s="71" t="s">
        <v>104</v>
      </c>
      <c r="C29" s="72" t="s">
        <v>29</v>
      </c>
      <c r="D29" s="73">
        <v>0.15708</v>
      </c>
    </row>
    <row r="30" spans="1:4">
      <c r="A30" s="70" t="s">
        <v>137</v>
      </c>
      <c r="B30" s="71" t="s">
        <v>537</v>
      </c>
      <c r="C30" s="72" t="s">
        <v>29</v>
      </c>
      <c r="D30" s="73">
        <v>14</v>
      </c>
    </row>
    <row r="31" spans="1:4">
      <c r="A31" s="70" t="s">
        <v>153</v>
      </c>
      <c r="B31" s="71" t="s">
        <v>81</v>
      </c>
      <c r="C31" s="72" t="s">
        <v>29</v>
      </c>
      <c r="D31" s="73">
        <v>2.2279179999999998</v>
      </c>
    </row>
    <row r="32" spans="1:4">
      <c r="A32" s="70" t="s">
        <v>157</v>
      </c>
      <c r="B32" s="71" t="s">
        <v>84</v>
      </c>
      <c r="C32" s="72" t="s">
        <v>29</v>
      </c>
      <c r="D32" s="73">
        <v>4.9741999999999997</v>
      </c>
    </row>
    <row r="33" spans="1:4" ht="39.6">
      <c r="A33" s="70" t="s">
        <v>161</v>
      </c>
      <c r="B33" s="71" t="s">
        <v>50</v>
      </c>
      <c r="C33" s="72" t="s">
        <v>29</v>
      </c>
      <c r="D33" s="73">
        <v>31.671543849999999</v>
      </c>
    </row>
    <row r="34" spans="1:4" ht="39.6">
      <c r="A34" s="70" t="s">
        <v>182</v>
      </c>
      <c r="B34" s="71" t="s">
        <v>1328</v>
      </c>
      <c r="C34" s="72" t="s">
        <v>29</v>
      </c>
      <c r="D34" s="73">
        <v>8.1999999999999993</v>
      </c>
    </row>
    <row r="35" spans="1:4" ht="26.4">
      <c r="A35" s="70" t="s">
        <v>187</v>
      </c>
      <c r="B35" s="71" t="s">
        <v>252</v>
      </c>
      <c r="C35" s="72" t="s">
        <v>29</v>
      </c>
      <c r="D35" s="73">
        <v>19.108280000000001</v>
      </c>
    </row>
    <row r="36" spans="1:4" ht="39.6">
      <c r="A36" s="70" t="s">
        <v>191</v>
      </c>
      <c r="B36" s="71" t="s">
        <v>1234</v>
      </c>
      <c r="C36" s="72" t="s">
        <v>29</v>
      </c>
      <c r="D36" s="73">
        <v>3.9120000000000002E-2</v>
      </c>
    </row>
    <row r="37" spans="1:4" ht="26.4">
      <c r="A37" s="70" t="s">
        <v>199</v>
      </c>
      <c r="B37" s="71" t="s">
        <v>376</v>
      </c>
      <c r="C37" s="72" t="s">
        <v>29</v>
      </c>
      <c r="D37" s="73">
        <v>17.813020000000002</v>
      </c>
    </row>
    <row r="38" spans="1:4" ht="26.4">
      <c r="A38" s="70" t="s">
        <v>203</v>
      </c>
      <c r="B38" s="71" t="s">
        <v>168</v>
      </c>
      <c r="C38" s="72" t="s">
        <v>29</v>
      </c>
      <c r="D38" s="73">
        <v>1.3552</v>
      </c>
    </row>
    <row r="39" spans="1:4">
      <c r="A39" s="70" t="s">
        <v>207</v>
      </c>
      <c r="B39" s="71" t="s">
        <v>271</v>
      </c>
      <c r="C39" s="72" t="s">
        <v>29</v>
      </c>
      <c r="D39" s="73">
        <v>6.9997429999999996</v>
      </c>
    </row>
    <row r="40" spans="1:4" ht="39.6">
      <c r="A40" s="70" t="s">
        <v>210</v>
      </c>
      <c r="B40" s="71" t="s">
        <v>540</v>
      </c>
      <c r="C40" s="72" t="s">
        <v>29</v>
      </c>
      <c r="D40" s="73">
        <v>16.239999999999998</v>
      </c>
    </row>
    <row r="41" spans="1:4" ht="26.4">
      <c r="A41" s="70" t="s">
        <v>213</v>
      </c>
      <c r="B41" s="71" t="s">
        <v>1236</v>
      </c>
      <c r="C41" s="72" t="s">
        <v>29</v>
      </c>
      <c r="D41" s="73">
        <v>0.67612399999999995</v>
      </c>
    </row>
    <row r="42" spans="1:4">
      <c r="A42" s="70" t="s">
        <v>216</v>
      </c>
      <c r="B42" s="71" t="s">
        <v>87</v>
      </c>
      <c r="C42" s="72" t="s">
        <v>29</v>
      </c>
      <c r="D42" s="73">
        <v>7.04525603</v>
      </c>
    </row>
    <row r="43" spans="1:4">
      <c r="A43" s="70" t="s">
        <v>220</v>
      </c>
      <c r="B43" s="71" t="s">
        <v>379</v>
      </c>
      <c r="C43" s="72" t="s">
        <v>29</v>
      </c>
      <c r="D43" s="73">
        <v>11.778879999999999</v>
      </c>
    </row>
    <row r="44" spans="1:4">
      <c r="A44" s="70" t="s">
        <v>224</v>
      </c>
      <c r="B44" s="71" t="s">
        <v>502</v>
      </c>
      <c r="C44" s="72" t="s">
        <v>29</v>
      </c>
      <c r="D44" s="73">
        <v>3.84</v>
      </c>
    </row>
    <row r="45" spans="1:4" ht="39.6">
      <c r="A45" s="70" t="s">
        <v>232</v>
      </c>
      <c r="B45" s="71" t="s">
        <v>53</v>
      </c>
      <c r="C45" s="72" t="s">
        <v>29</v>
      </c>
      <c r="D45" s="73">
        <v>25.315000000000001</v>
      </c>
    </row>
    <row r="46" spans="1:4" ht="26.4">
      <c r="A46" s="70" t="s">
        <v>237</v>
      </c>
      <c r="B46" s="71" t="s">
        <v>586</v>
      </c>
      <c r="C46" s="72" t="s">
        <v>29</v>
      </c>
      <c r="D46" s="73">
        <v>2.0110860000000002</v>
      </c>
    </row>
    <row r="47" spans="1:4">
      <c r="A47" s="70" t="s">
        <v>241</v>
      </c>
      <c r="B47" s="71" t="s">
        <v>1238</v>
      </c>
      <c r="C47" s="72" t="s">
        <v>29</v>
      </c>
      <c r="D47" s="73">
        <v>0.13039999999999999</v>
      </c>
    </row>
    <row r="48" spans="1:4">
      <c r="A48" s="70" t="s">
        <v>246</v>
      </c>
      <c r="B48" s="71" t="s">
        <v>43</v>
      </c>
      <c r="C48" s="72" t="s">
        <v>29</v>
      </c>
      <c r="D48" s="73">
        <v>1.0485089999999999</v>
      </c>
    </row>
    <row r="49" spans="1:4" ht="26.4">
      <c r="A49" s="70" t="s">
        <v>253</v>
      </c>
      <c r="B49" s="71" t="s">
        <v>382</v>
      </c>
      <c r="C49" s="72" t="s">
        <v>29</v>
      </c>
      <c r="D49" s="73">
        <v>5.9160000000000004</v>
      </c>
    </row>
    <row r="50" spans="1:4">
      <c r="A50" s="70" t="s">
        <v>257</v>
      </c>
      <c r="B50" s="71" t="s">
        <v>1240</v>
      </c>
      <c r="C50" s="72" t="s">
        <v>29</v>
      </c>
      <c r="D50" s="73">
        <v>1.22576</v>
      </c>
    </row>
    <row r="51" spans="1:4">
      <c r="A51" s="70" t="s">
        <v>262</v>
      </c>
      <c r="B51" s="71" t="s">
        <v>1243</v>
      </c>
      <c r="C51" s="72" t="s">
        <v>29</v>
      </c>
      <c r="D51" s="73">
        <v>0.26079999999999998</v>
      </c>
    </row>
    <row r="52" spans="1:4">
      <c r="A52" s="70" t="s">
        <v>264</v>
      </c>
      <c r="B52" s="71" t="s">
        <v>231</v>
      </c>
      <c r="C52" s="72" t="s">
        <v>29</v>
      </c>
      <c r="D52" s="73">
        <v>57.254627499999998</v>
      </c>
    </row>
    <row r="53" spans="1:4" ht="26.4">
      <c r="A53" s="70" t="s">
        <v>283</v>
      </c>
      <c r="B53" s="71" t="s">
        <v>505</v>
      </c>
      <c r="C53" s="72" t="s">
        <v>29</v>
      </c>
      <c r="D53" s="73">
        <v>12.014760000000001</v>
      </c>
    </row>
    <row r="54" spans="1:4" ht="52.8">
      <c r="A54" s="70" t="s">
        <v>287</v>
      </c>
      <c r="B54" s="71" t="s">
        <v>60</v>
      </c>
      <c r="C54" s="72" t="s">
        <v>29</v>
      </c>
      <c r="D54" s="73">
        <v>3.5923237000000001</v>
      </c>
    </row>
    <row r="55" spans="1:4" ht="52.8">
      <c r="A55" s="70" t="s">
        <v>290</v>
      </c>
      <c r="B55" s="71" t="s">
        <v>198</v>
      </c>
      <c r="C55" s="72" t="s">
        <v>29</v>
      </c>
      <c r="D55" s="73">
        <v>6.7766751000000003</v>
      </c>
    </row>
    <row r="56" spans="1:4">
      <c r="A56" s="70" t="s">
        <v>311</v>
      </c>
      <c r="B56" s="71" t="s">
        <v>385</v>
      </c>
      <c r="C56" s="72" t="s">
        <v>29</v>
      </c>
      <c r="D56" s="73">
        <v>4.6050000000000004</v>
      </c>
    </row>
    <row r="57" spans="1:4" ht="26.4">
      <c r="A57" s="70" t="s">
        <v>320</v>
      </c>
      <c r="B57" s="71" t="s">
        <v>32</v>
      </c>
      <c r="C57" s="72" t="s">
        <v>29</v>
      </c>
      <c r="D57" s="73">
        <v>3.2586179999999998</v>
      </c>
    </row>
    <row r="58" spans="1:4" ht="26.4">
      <c r="A58" s="70" t="s">
        <v>323</v>
      </c>
      <c r="B58" s="71" t="s">
        <v>32</v>
      </c>
      <c r="C58" s="72" t="s">
        <v>29</v>
      </c>
      <c r="D58" s="73">
        <v>3.056467</v>
      </c>
    </row>
    <row r="59" spans="1:4" ht="26.4">
      <c r="A59" s="70" t="s">
        <v>327</v>
      </c>
      <c r="B59" s="71" t="s">
        <v>1247</v>
      </c>
      <c r="C59" s="72" t="s">
        <v>29</v>
      </c>
      <c r="D59" s="73">
        <v>7.8240000000000004E-2</v>
      </c>
    </row>
    <row r="60" spans="1:4">
      <c r="A60" s="70" t="s">
        <v>330</v>
      </c>
      <c r="B60" s="71" t="s">
        <v>338</v>
      </c>
      <c r="C60" s="72" t="s">
        <v>29</v>
      </c>
      <c r="D60" s="73">
        <v>7.33012</v>
      </c>
    </row>
    <row r="61" spans="1:4">
      <c r="A61" s="70" t="s">
        <v>345</v>
      </c>
      <c r="B61" s="71" t="s">
        <v>108</v>
      </c>
      <c r="C61" s="72" t="s">
        <v>29</v>
      </c>
      <c r="D61" s="73">
        <v>7.8539999999999999E-2</v>
      </c>
    </row>
    <row r="62" spans="1:4">
      <c r="A62" s="70" t="s">
        <v>354</v>
      </c>
      <c r="B62" s="71" t="s">
        <v>35</v>
      </c>
      <c r="C62" s="72" t="s">
        <v>29</v>
      </c>
      <c r="D62" s="73">
        <v>25.992999999999999</v>
      </c>
    </row>
    <row r="63" spans="1:4" ht="26.4">
      <c r="A63" s="70" t="s">
        <v>362</v>
      </c>
      <c r="B63" s="71" t="s">
        <v>679</v>
      </c>
      <c r="C63" s="72" t="s">
        <v>29</v>
      </c>
      <c r="D63" s="73">
        <v>0.92101239999999995</v>
      </c>
    </row>
    <row r="64" spans="1:4" ht="26.4">
      <c r="A64" s="70" t="s">
        <v>364</v>
      </c>
      <c r="B64" s="71" t="s">
        <v>680</v>
      </c>
      <c r="C64" s="72" t="s">
        <v>29</v>
      </c>
      <c r="D64" s="73">
        <v>1.6126879999999999</v>
      </c>
    </row>
    <row r="65" spans="1:4" ht="26.4">
      <c r="A65" s="70" t="s">
        <v>393</v>
      </c>
      <c r="B65" s="71" t="s">
        <v>681</v>
      </c>
      <c r="C65" s="72" t="s">
        <v>29</v>
      </c>
      <c r="D65" s="73">
        <v>0.71733199999999997</v>
      </c>
    </row>
    <row r="66" spans="1:4" ht="26.4">
      <c r="A66" s="70" t="s">
        <v>407</v>
      </c>
      <c r="B66" s="71" t="s">
        <v>682</v>
      </c>
      <c r="C66" s="72" t="s">
        <v>29</v>
      </c>
      <c r="D66" s="73">
        <v>0.81157999999999997</v>
      </c>
    </row>
    <row r="67" spans="1:4" ht="26.4">
      <c r="A67" s="70" t="s">
        <v>420</v>
      </c>
      <c r="B67" s="71" t="s">
        <v>66</v>
      </c>
      <c r="C67" s="72" t="s">
        <v>29</v>
      </c>
      <c r="D67" s="73">
        <v>122.97123577000001</v>
      </c>
    </row>
    <row r="68" spans="1:4">
      <c r="A68" s="240"/>
      <c r="B68" s="241" t="s">
        <v>683</v>
      </c>
      <c r="C68" s="241" t="s">
        <v>684</v>
      </c>
      <c r="D68" s="244"/>
    </row>
    <row r="69" spans="1:4">
      <c r="A69" s="354"/>
      <c r="B69" s="355"/>
      <c r="C69" s="355"/>
      <c r="D69" s="355"/>
    </row>
    <row r="70" spans="1:4" ht="15.6">
      <c r="A70" s="352" t="s">
        <v>685</v>
      </c>
      <c r="B70" s="353"/>
      <c r="C70" s="353"/>
      <c r="D70" s="353"/>
    </row>
    <row r="71" spans="1:4" ht="26.4">
      <c r="A71" s="235" t="s">
        <v>19</v>
      </c>
      <c r="B71" s="236" t="s">
        <v>151</v>
      </c>
      <c r="C71" s="237" t="s">
        <v>57</v>
      </c>
      <c r="D71" s="243">
        <v>25.28988</v>
      </c>
    </row>
    <row r="72" spans="1:4" ht="26.4">
      <c r="A72" s="235" t="s">
        <v>36</v>
      </c>
      <c r="B72" s="236" t="s">
        <v>123</v>
      </c>
      <c r="C72" s="237" t="s">
        <v>57</v>
      </c>
      <c r="D72" s="243">
        <v>36.322132000000003</v>
      </c>
    </row>
    <row r="73" spans="1:4" ht="26.4">
      <c r="A73" s="235" t="s">
        <v>44</v>
      </c>
      <c r="B73" s="236" t="s">
        <v>299</v>
      </c>
      <c r="C73" s="237" t="s">
        <v>91</v>
      </c>
      <c r="D73" s="243">
        <v>3.2414999999999998</v>
      </c>
    </row>
    <row r="74" spans="1:4">
      <c r="A74" s="235" t="s">
        <v>54</v>
      </c>
      <c r="B74" s="236" t="s">
        <v>319</v>
      </c>
      <c r="C74" s="237" t="s">
        <v>91</v>
      </c>
      <c r="D74" s="243">
        <v>0.28000000000000003</v>
      </c>
    </row>
    <row r="75" spans="1:4" ht="26.4">
      <c r="A75" s="235" t="s">
        <v>61</v>
      </c>
      <c r="B75" s="236" t="s">
        <v>646</v>
      </c>
      <c r="C75" s="237" t="s">
        <v>91</v>
      </c>
      <c r="D75" s="243">
        <v>0.1</v>
      </c>
    </row>
    <row r="76" spans="1:4">
      <c r="A76" s="235" t="s">
        <v>67</v>
      </c>
      <c r="B76" s="236" t="s">
        <v>212</v>
      </c>
      <c r="C76" s="237" t="s">
        <v>91</v>
      </c>
      <c r="D76" s="243">
        <v>438.7328</v>
      </c>
    </row>
    <row r="77" spans="1:4">
      <c r="A77" s="235" t="s">
        <v>95</v>
      </c>
      <c r="B77" s="236" t="s">
        <v>575</v>
      </c>
      <c r="C77" s="237" t="s">
        <v>164</v>
      </c>
      <c r="D77" s="243">
        <v>168.13</v>
      </c>
    </row>
    <row r="78" spans="1:4" ht="39.6">
      <c r="A78" s="235" t="s">
        <v>127</v>
      </c>
      <c r="B78" s="236" t="s">
        <v>90</v>
      </c>
      <c r="C78" s="237" t="s">
        <v>91</v>
      </c>
      <c r="D78" s="243">
        <v>3.927</v>
      </c>
    </row>
    <row r="79" spans="1:4" ht="39.6">
      <c r="A79" s="235" t="s">
        <v>137</v>
      </c>
      <c r="B79" s="236" t="s">
        <v>94</v>
      </c>
      <c r="C79" s="237" t="s">
        <v>91</v>
      </c>
      <c r="D79" s="243">
        <v>49.480200000000004</v>
      </c>
    </row>
    <row r="80" spans="1:4">
      <c r="A80" s="235" t="s">
        <v>153</v>
      </c>
      <c r="B80" s="236" t="s">
        <v>659</v>
      </c>
      <c r="C80" s="237" t="s">
        <v>660</v>
      </c>
      <c r="D80" s="243">
        <v>3.4000000000000002E-2</v>
      </c>
    </row>
    <row r="81" spans="1:4" ht="26.4">
      <c r="A81" s="235" t="s">
        <v>157</v>
      </c>
      <c r="B81" s="236" t="s">
        <v>590</v>
      </c>
      <c r="C81" s="237" t="s">
        <v>57</v>
      </c>
      <c r="D81" s="243">
        <v>2.0110860000000001E-2</v>
      </c>
    </row>
    <row r="82" spans="1:4" ht="26.4">
      <c r="A82" s="235" t="s">
        <v>161</v>
      </c>
      <c r="B82" s="236" t="s">
        <v>275</v>
      </c>
      <c r="C82" s="237" t="s">
        <v>57</v>
      </c>
      <c r="D82" s="243">
        <v>0.4284</v>
      </c>
    </row>
    <row r="83" spans="1:4">
      <c r="A83" s="235" t="s">
        <v>182</v>
      </c>
      <c r="B83" s="236" t="s">
        <v>126</v>
      </c>
      <c r="C83" s="237" t="s">
        <v>57</v>
      </c>
      <c r="D83" s="243">
        <v>7.12096E-3</v>
      </c>
    </row>
    <row r="84" spans="1:4">
      <c r="A84" s="235" t="s">
        <v>187</v>
      </c>
      <c r="B84" s="236" t="s">
        <v>172</v>
      </c>
      <c r="C84" s="237" t="s">
        <v>57</v>
      </c>
      <c r="D84" s="243">
        <v>1.05176E-2</v>
      </c>
    </row>
    <row r="85" spans="1:4">
      <c r="A85" s="235" t="s">
        <v>191</v>
      </c>
      <c r="B85" s="236" t="s">
        <v>325</v>
      </c>
      <c r="C85" s="237" t="s">
        <v>326</v>
      </c>
      <c r="D85" s="243">
        <v>79.92</v>
      </c>
    </row>
    <row r="86" spans="1:4">
      <c r="A86" s="235" t="s">
        <v>199</v>
      </c>
      <c r="B86" s="236" t="s">
        <v>520</v>
      </c>
      <c r="C86" s="237" t="s">
        <v>57</v>
      </c>
      <c r="D86" s="243">
        <v>2.3472489999999999E-2</v>
      </c>
    </row>
    <row r="87" spans="1:4" ht="26.4">
      <c r="A87" s="235" t="s">
        <v>203</v>
      </c>
      <c r="B87" s="236" t="s">
        <v>621</v>
      </c>
      <c r="C87" s="237" t="s">
        <v>310</v>
      </c>
      <c r="D87" s="243">
        <v>1.68</v>
      </c>
    </row>
    <row r="88" spans="1:4">
      <c r="A88" s="235" t="s">
        <v>207</v>
      </c>
      <c r="B88" s="236" t="s">
        <v>594</v>
      </c>
      <c r="C88" s="237" t="s">
        <v>310</v>
      </c>
      <c r="D88" s="243">
        <v>183.5515</v>
      </c>
    </row>
    <row r="89" spans="1:4" ht="26.4">
      <c r="A89" s="235" t="s">
        <v>210</v>
      </c>
      <c r="B89" s="236" t="s">
        <v>597</v>
      </c>
      <c r="C89" s="237" t="s">
        <v>57</v>
      </c>
      <c r="D89" s="243">
        <v>4.7883000000000002E-2</v>
      </c>
    </row>
    <row r="90" spans="1:4">
      <c r="A90" s="235" t="s">
        <v>213</v>
      </c>
      <c r="B90" s="236" t="s">
        <v>624</v>
      </c>
      <c r="C90" s="237" t="s">
        <v>57</v>
      </c>
      <c r="D90" s="243">
        <v>9.0000000000000006E-5</v>
      </c>
    </row>
    <row r="91" spans="1:4">
      <c r="A91" s="235" t="s">
        <v>216</v>
      </c>
      <c r="B91" s="236" t="s">
        <v>303</v>
      </c>
      <c r="C91" s="237" t="s">
        <v>57</v>
      </c>
      <c r="D91" s="243">
        <v>4.4999999999999997E-3</v>
      </c>
    </row>
    <row r="92" spans="1:4" ht="26.4">
      <c r="A92" s="235" t="s">
        <v>220</v>
      </c>
      <c r="B92" s="236" t="s">
        <v>600</v>
      </c>
      <c r="C92" s="237" t="s">
        <v>57</v>
      </c>
      <c r="D92" s="243">
        <v>7.5495530000000005E-2</v>
      </c>
    </row>
    <row r="93" spans="1:4">
      <c r="A93" s="235" t="s">
        <v>224</v>
      </c>
      <c r="B93" s="236" t="s">
        <v>279</v>
      </c>
      <c r="C93" s="237" t="s">
        <v>57</v>
      </c>
      <c r="D93" s="243">
        <v>2.1420000000000002E-2</v>
      </c>
    </row>
    <row r="94" spans="1:4">
      <c r="A94" s="235" t="s">
        <v>232</v>
      </c>
      <c r="B94" s="236" t="s">
        <v>523</v>
      </c>
      <c r="C94" s="237" t="s">
        <v>57</v>
      </c>
      <c r="D94" s="243">
        <v>3.09998E-3</v>
      </c>
    </row>
    <row r="95" spans="1:4">
      <c r="A95" s="235" t="s">
        <v>237</v>
      </c>
      <c r="B95" s="236" t="s">
        <v>341</v>
      </c>
      <c r="C95" s="237" t="s">
        <v>91</v>
      </c>
      <c r="D95" s="243">
        <v>17.581320000000002</v>
      </c>
    </row>
    <row r="96" spans="1:4">
      <c r="A96" s="235" t="s">
        <v>241</v>
      </c>
      <c r="B96" s="236" t="s">
        <v>344</v>
      </c>
      <c r="C96" s="237" t="s">
        <v>326</v>
      </c>
      <c r="D96" s="243">
        <v>2.0910000000000002</v>
      </c>
    </row>
    <row r="97" spans="1:4">
      <c r="A97" s="235" t="s">
        <v>246</v>
      </c>
      <c r="B97" s="236" t="s">
        <v>438</v>
      </c>
      <c r="C97" s="237" t="s">
        <v>91</v>
      </c>
      <c r="D97" s="243">
        <v>0.25800000000000001</v>
      </c>
    </row>
    <row r="98" spans="1:4">
      <c r="A98" s="235" t="s">
        <v>253</v>
      </c>
      <c r="B98" s="236" t="s">
        <v>389</v>
      </c>
      <c r="C98" s="237" t="s">
        <v>57</v>
      </c>
      <c r="D98" s="243">
        <v>3.4209999999999997E-2</v>
      </c>
    </row>
    <row r="99" spans="1:4">
      <c r="A99" s="235" t="s">
        <v>257</v>
      </c>
      <c r="B99" s="236" t="s">
        <v>1252</v>
      </c>
      <c r="C99" s="237" t="s">
        <v>57</v>
      </c>
      <c r="D99" s="243">
        <v>1.2388E-3</v>
      </c>
    </row>
    <row r="100" spans="1:4">
      <c r="A100" s="235" t="s">
        <v>262</v>
      </c>
      <c r="B100" s="236" t="s">
        <v>551</v>
      </c>
      <c r="C100" s="237" t="s">
        <v>57</v>
      </c>
      <c r="D100" s="243">
        <v>2.3439999999999999E-2</v>
      </c>
    </row>
    <row r="101" spans="1:4">
      <c r="A101" s="235" t="s">
        <v>264</v>
      </c>
      <c r="B101" s="236" t="s">
        <v>509</v>
      </c>
      <c r="C101" s="237" t="s">
        <v>326</v>
      </c>
      <c r="D101" s="243">
        <v>2.76</v>
      </c>
    </row>
    <row r="102" spans="1:4">
      <c r="A102" s="235" t="s">
        <v>283</v>
      </c>
      <c r="B102" s="236" t="s">
        <v>1263</v>
      </c>
      <c r="C102" s="237" t="s">
        <v>310</v>
      </c>
      <c r="D102" s="243">
        <v>2.5</v>
      </c>
    </row>
    <row r="103" spans="1:4" ht="39.6">
      <c r="A103" s="235" t="s">
        <v>287</v>
      </c>
      <c r="B103" s="236" t="s">
        <v>175</v>
      </c>
      <c r="C103" s="237" t="s">
        <v>91</v>
      </c>
      <c r="D103" s="243">
        <v>0.44352000000000003</v>
      </c>
    </row>
    <row r="104" spans="1:4" ht="39.6">
      <c r="A104" s="235" t="s">
        <v>290</v>
      </c>
      <c r="B104" s="236" t="s">
        <v>178</v>
      </c>
      <c r="C104" s="237" t="s">
        <v>91</v>
      </c>
      <c r="D104" s="243">
        <v>0.41887999999999997</v>
      </c>
    </row>
    <row r="105" spans="1:4" ht="39.6">
      <c r="A105" s="235" t="s">
        <v>311</v>
      </c>
      <c r="B105" s="236" t="s">
        <v>282</v>
      </c>
      <c r="C105" s="237" t="s">
        <v>91</v>
      </c>
      <c r="D105" s="243">
        <v>3.2759999999999997E-2</v>
      </c>
    </row>
    <row r="106" spans="1:4" ht="39.6">
      <c r="A106" s="235" t="s">
        <v>320</v>
      </c>
      <c r="B106" s="236" t="s">
        <v>628</v>
      </c>
      <c r="C106" s="237" t="s">
        <v>91</v>
      </c>
      <c r="D106" s="243">
        <v>1.472E-2</v>
      </c>
    </row>
    <row r="107" spans="1:4" ht="39.6">
      <c r="A107" s="235" t="s">
        <v>323</v>
      </c>
      <c r="B107" s="236" t="s">
        <v>306</v>
      </c>
      <c r="C107" s="237" t="s">
        <v>91</v>
      </c>
      <c r="D107" s="243">
        <v>0.01</v>
      </c>
    </row>
    <row r="108" spans="1:4" ht="41.25" customHeight="1">
      <c r="A108" s="235" t="s">
        <v>327</v>
      </c>
      <c r="B108" s="236" t="s">
        <v>1329</v>
      </c>
      <c r="C108" s="237" t="s">
        <v>164</v>
      </c>
      <c r="D108" s="243">
        <v>170</v>
      </c>
    </row>
    <row r="109" spans="1:4">
      <c r="A109" s="235" t="s">
        <v>330</v>
      </c>
      <c r="B109" s="236" t="s">
        <v>649</v>
      </c>
      <c r="C109" s="237" t="s">
        <v>286</v>
      </c>
      <c r="D109" s="243">
        <v>4</v>
      </c>
    </row>
    <row r="110" spans="1:4">
      <c r="A110" s="235" t="s">
        <v>345</v>
      </c>
      <c r="B110" s="236" t="s">
        <v>578</v>
      </c>
      <c r="C110" s="237" t="s">
        <v>91</v>
      </c>
      <c r="D110" s="243">
        <f>[3]bv_abc4!F292</f>
        <v>8.2959999999999994</v>
      </c>
    </row>
    <row r="111" spans="1:4" ht="26.4">
      <c r="A111" s="235" t="s">
        <v>354</v>
      </c>
      <c r="B111" s="236" t="s">
        <v>181</v>
      </c>
      <c r="C111" s="237" t="s">
        <v>91</v>
      </c>
      <c r="D111" s="243">
        <v>1.9712E-2</v>
      </c>
    </row>
    <row r="112" spans="1:4">
      <c r="A112" s="235" t="s">
        <v>362</v>
      </c>
      <c r="B112" s="236" t="s">
        <v>1277</v>
      </c>
      <c r="C112" s="237" t="s">
        <v>57</v>
      </c>
      <c r="D112" s="243">
        <v>6.5199999999999994E-2</v>
      </c>
    </row>
    <row r="113" spans="1:4">
      <c r="A113" s="235" t="s">
        <v>364</v>
      </c>
      <c r="B113" s="236" t="s">
        <v>392</v>
      </c>
      <c r="C113" s="237" t="s">
        <v>286</v>
      </c>
      <c r="D113" s="243">
        <v>1.4426000000000001</v>
      </c>
    </row>
    <row r="114" spans="1:4">
      <c r="A114" s="235" t="s">
        <v>393</v>
      </c>
      <c r="B114" s="236" t="s">
        <v>1256</v>
      </c>
      <c r="C114" s="237" t="s">
        <v>286</v>
      </c>
      <c r="D114" s="243">
        <v>0.26079999999999998</v>
      </c>
    </row>
    <row r="115" spans="1:4">
      <c r="A115" s="235" t="s">
        <v>407</v>
      </c>
      <c r="B115" s="236" t="s">
        <v>344</v>
      </c>
      <c r="C115" s="237" t="s">
        <v>326</v>
      </c>
      <c r="D115" s="243">
        <v>1.7450239999999999</v>
      </c>
    </row>
    <row r="116" spans="1:4" ht="79.2">
      <c r="A116" s="235" t="s">
        <v>420</v>
      </c>
      <c r="B116" s="236" t="s">
        <v>631</v>
      </c>
      <c r="C116" s="237" t="s">
        <v>57</v>
      </c>
      <c r="D116" s="243">
        <v>2.5999999999999999E-3</v>
      </c>
    </row>
    <row r="117" spans="1:4">
      <c r="A117" s="235" t="s">
        <v>422</v>
      </c>
      <c r="B117" s="236" t="s">
        <v>309</v>
      </c>
      <c r="C117" s="237" t="s">
        <v>310</v>
      </c>
      <c r="D117" s="243">
        <v>0.36</v>
      </c>
    </row>
    <row r="118" spans="1:4" ht="26.4">
      <c r="A118" s="235" t="s">
        <v>424</v>
      </c>
      <c r="B118" s="236" t="s">
        <v>1290</v>
      </c>
      <c r="C118" s="237" t="s">
        <v>286</v>
      </c>
      <c r="D118" s="243">
        <v>6</v>
      </c>
    </row>
    <row r="119" spans="1:4">
      <c r="A119" s="235" t="s">
        <v>441</v>
      </c>
      <c r="B119" s="236" t="s">
        <v>1299</v>
      </c>
      <c r="C119" s="237" t="s">
        <v>286</v>
      </c>
      <c r="D119" s="243">
        <v>10</v>
      </c>
    </row>
    <row r="120" spans="1:4">
      <c r="A120" s="235" t="s">
        <v>459</v>
      </c>
      <c r="B120" s="236" t="s">
        <v>1278</v>
      </c>
      <c r="C120" s="237" t="s">
        <v>286</v>
      </c>
      <c r="D120" s="243">
        <v>28</v>
      </c>
    </row>
    <row r="121" spans="1:4">
      <c r="A121" s="240"/>
      <c r="B121" s="241" t="s">
        <v>688</v>
      </c>
      <c r="C121" s="241" t="s">
        <v>684</v>
      </c>
      <c r="D121" s="244"/>
    </row>
    <row r="122" spans="1:4">
      <c r="A122" s="354"/>
      <c r="B122" s="355"/>
      <c r="C122" s="355"/>
      <c r="D122" s="355"/>
    </row>
    <row r="123" spans="1:4" ht="15.6">
      <c r="A123" s="352" t="s">
        <v>689</v>
      </c>
      <c r="B123" s="353"/>
      <c r="C123" s="353"/>
      <c r="D123" s="353"/>
    </row>
    <row r="124" spans="1:4">
      <c r="A124" s="235" t="s">
        <v>19</v>
      </c>
      <c r="B124" s="236" t="s">
        <v>289</v>
      </c>
      <c r="C124" s="237" t="s">
        <v>286</v>
      </c>
      <c r="D124" s="243">
        <v>1</v>
      </c>
    </row>
    <row r="125" spans="1:4">
      <c r="A125" s="235" t="s">
        <v>36</v>
      </c>
      <c r="B125" s="236" t="s">
        <v>1266</v>
      </c>
      <c r="C125" s="237" t="s">
        <v>286</v>
      </c>
      <c r="D125" s="243">
        <v>28</v>
      </c>
    </row>
    <row r="126" spans="1:4">
      <c r="A126" s="235" t="s">
        <v>44</v>
      </c>
      <c r="B126" s="236" t="s">
        <v>634</v>
      </c>
      <c r="C126" s="237" t="s">
        <v>286</v>
      </c>
      <c r="D126" s="243">
        <v>2</v>
      </c>
    </row>
    <row r="127" spans="1:4">
      <c r="A127" s="235" t="s">
        <v>54</v>
      </c>
      <c r="B127" s="236" t="s">
        <v>285</v>
      </c>
      <c r="C127" s="237" t="s">
        <v>286</v>
      </c>
      <c r="D127" s="243">
        <v>8</v>
      </c>
    </row>
    <row r="128" spans="1:4">
      <c r="A128" s="240"/>
      <c r="B128" s="241" t="s">
        <v>690</v>
      </c>
      <c r="C128" s="241" t="s">
        <v>684</v>
      </c>
      <c r="D128" s="244"/>
    </row>
    <row r="129" spans="1:4">
      <c r="A129" s="354"/>
      <c r="B129" s="355"/>
      <c r="C129" s="355"/>
      <c r="D129" s="355"/>
    </row>
    <row r="130" spans="1:4">
      <c r="A130" s="294"/>
      <c r="B130" s="295"/>
      <c r="C130" s="295"/>
      <c r="D130" s="295"/>
    </row>
    <row r="131" spans="1:4" ht="15.6">
      <c r="A131" s="290" t="s">
        <v>691</v>
      </c>
      <c r="B131" s="291"/>
      <c r="C131" s="291"/>
      <c r="D131" s="291"/>
    </row>
    <row r="132" spans="1:4" ht="26.4">
      <c r="A132" s="70" t="s">
        <v>19</v>
      </c>
      <c r="B132" s="71" t="s">
        <v>1325</v>
      </c>
      <c r="C132" s="72" t="s">
        <v>57</v>
      </c>
      <c r="D132" s="261">
        <v>4.5600000000000002E-2</v>
      </c>
    </row>
    <row r="133" spans="1:4" ht="26.4">
      <c r="A133" s="70" t="s">
        <v>36</v>
      </c>
      <c r="B133" s="71" t="s">
        <v>1330</v>
      </c>
      <c r="C133" s="72" t="s">
        <v>164</v>
      </c>
      <c r="D133" s="76">
        <v>170</v>
      </c>
    </row>
    <row r="134" spans="1:4" ht="26.4">
      <c r="A134" s="67"/>
      <c r="B134" s="68" t="s">
        <v>693</v>
      </c>
      <c r="C134" s="68"/>
      <c r="D134" s="74"/>
    </row>
    <row r="135" spans="1:4">
      <c r="A135" s="77"/>
      <c r="B135" s="77"/>
      <c r="C135" s="77"/>
      <c r="D135" s="77"/>
    </row>
    <row r="136" spans="1:4">
      <c r="A136" s="77"/>
      <c r="B136" s="77"/>
      <c r="C136" s="77"/>
      <c r="D136" s="77"/>
    </row>
    <row r="137" spans="1:4">
      <c r="A137" s="78"/>
      <c r="B137" s="78" t="s">
        <v>1001</v>
      </c>
      <c r="C137" s="78"/>
      <c r="D137" s="79"/>
    </row>
    <row r="138" spans="1:4">
      <c r="A138" s="78"/>
      <c r="B138" s="78" t="s">
        <v>695</v>
      </c>
      <c r="C138" s="78"/>
      <c r="D138" s="80">
        <v>0.03</v>
      </c>
    </row>
  </sheetData>
  <mergeCells count="21">
    <mergeCell ref="A130:D130"/>
    <mergeCell ref="A131:D131"/>
    <mergeCell ref="A21:D21"/>
    <mergeCell ref="A69:D69"/>
    <mergeCell ref="A70:D70"/>
    <mergeCell ref="A122:D122"/>
    <mergeCell ref="A123:D123"/>
    <mergeCell ref="A129:D129"/>
    <mergeCell ref="A12:D12"/>
    <mergeCell ref="A13:D13"/>
    <mergeCell ref="A14:D14"/>
    <mergeCell ref="A15:D15"/>
    <mergeCell ref="A16:D16"/>
    <mergeCell ref="A20:D20"/>
    <mergeCell ref="B2:D2"/>
    <mergeCell ref="B4:D4"/>
    <mergeCell ref="A6:D6"/>
    <mergeCell ref="A8:A10"/>
    <mergeCell ref="B8:B10"/>
    <mergeCell ref="C8:C10"/>
    <mergeCell ref="D8:D10"/>
  </mergeCells>
  <pageMargins left="0.78740157480314965" right="0.19685039370078741" top="0.59055118110236227" bottom="0.44" header="0.31496062992125984" footer="0.21"/>
  <pageSetup paperSize="9" scale="89" fitToHeight="1000" orientation="portrait" r:id="rId1"/>
  <headerFooter>
    <oddHeader>&amp;C&amp;P&amp;RЭ200000050</oddHeader>
    <oddFooter>&amp;C&amp;N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D104"/>
  <sheetViews>
    <sheetView tabSelected="1" zoomScale="130" zoomScaleNormal="130" workbookViewId="0">
      <selection activeCell="A9" sqref="A9:D9"/>
    </sheetView>
  </sheetViews>
  <sheetFormatPr defaultColWidth="9.109375" defaultRowHeight="13.8"/>
  <cols>
    <col min="1" max="1" width="35.33203125" style="81" customWidth="1"/>
    <col min="2" max="2" width="6.109375" style="87" customWidth="1"/>
    <col min="3" max="3" width="10.33203125" style="83" customWidth="1"/>
    <col min="4" max="4" width="36" style="83" customWidth="1"/>
    <col min="5" max="16384" width="9.109375" style="85"/>
  </cols>
  <sheetData>
    <row r="1" spans="1:4">
      <c r="D1" s="84" t="s">
        <v>696</v>
      </c>
    </row>
    <row r="2" spans="1:4" ht="27.6">
      <c r="D2" s="81" t="s">
        <v>1115</v>
      </c>
    </row>
    <row r="4" spans="1:4">
      <c r="D4" s="86" t="s">
        <v>1331</v>
      </c>
    </row>
    <row r="5" spans="1:4">
      <c r="D5" s="86"/>
    </row>
    <row r="6" spans="1:4">
      <c r="D6" s="86"/>
    </row>
    <row r="7" spans="1:4" ht="16.5" customHeight="1">
      <c r="A7" s="306" t="s">
        <v>699</v>
      </c>
      <c r="B7" s="306"/>
      <c r="C7" s="306"/>
      <c r="D7" s="306"/>
    </row>
    <row r="9" spans="1:4" ht="25.5" customHeight="1">
      <c r="A9" s="307" t="s">
        <v>1326</v>
      </c>
      <c r="B9" s="307"/>
      <c r="C9" s="307"/>
      <c r="D9" s="307"/>
    </row>
    <row r="11" spans="1:4" s="89" customFormat="1" ht="10.199999999999999">
      <c r="A11" s="88" t="s">
        <v>701</v>
      </c>
      <c r="B11" s="88" t="s">
        <v>702</v>
      </c>
      <c r="C11" s="88" t="s">
        <v>673</v>
      </c>
      <c r="D11" s="88" t="s">
        <v>703</v>
      </c>
    </row>
    <row r="12" spans="1:4">
      <c r="A12" s="90" t="s">
        <v>704</v>
      </c>
      <c r="B12" s="91" t="s">
        <v>705</v>
      </c>
      <c r="C12" s="91" t="s">
        <v>705</v>
      </c>
      <c r="D12" s="91" t="s">
        <v>705</v>
      </c>
    </row>
    <row r="13" spans="1:4">
      <c r="A13" s="92" t="s">
        <v>1003</v>
      </c>
      <c r="B13" s="93" t="s">
        <v>707</v>
      </c>
      <c r="C13" s="93" t="s">
        <v>1332</v>
      </c>
      <c r="D13" s="92" t="s">
        <v>1333</v>
      </c>
    </row>
    <row r="14" spans="1:4">
      <c r="A14" s="92" t="s">
        <v>1334</v>
      </c>
      <c r="B14" s="93" t="s">
        <v>707</v>
      </c>
      <c r="C14" s="93">
        <v>85</v>
      </c>
      <c r="D14" s="92"/>
    </row>
    <row r="15" spans="1:4">
      <c r="A15" s="92" t="s">
        <v>713</v>
      </c>
      <c r="B15" s="93" t="s">
        <v>707</v>
      </c>
      <c r="C15" s="93" t="s">
        <v>714</v>
      </c>
      <c r="D15" s="92" t="s">
        <v>715</v>
      </c>
    </row>
    <row r="16" spans="1:4">
      <c r="A16" s="92" t="s">
        <v>716</v>
      </c>
      <c r="B16" s="93" t="s">
        <v>717</v>
      </c>
      <c r="C16" s="93" t="s">
        <v>1335</v>
      </c>
      <c r="D16" s="92" t="s">
        <v>1336</v>
      </c>
    </row>
    <row r="17" spans="1:4" ht="20.399999999999999">
      <c r="A17" s="92" t="s">
        <v>720</v>
      </c>
      <c r="B17" s="93" t="s">
        <v>721</v>
      </c>
      <c r="C17" s="93" t="s">
        <v>1337</v>
      </c>
      <c r="D17" s="92" t="s">
        <v>1338</v>
      </c>
    </row>
    <row r="18" spans="1:4" ht="20.399999999999999">
      <c r="A18" s="92" t="s">
        <v>724</v>
      </c>
      <c r="B18" s="93" t="s">
        <v>721</v>
      </c>
      <c r="C18" s="93" t="s">
        <v>1157</v>
      </c>
      <c r="D18" s="92" t="s">
        <v>1339</v>
      </c>
    </row>
    <row r="19" spans="1:4" ht="20.399999999999999">
      <c r="A19" s="92" t="s">
        <v>727</v>
      </c>
      <c r="B19" s="93" t="s">
        <v>721</v>
      </c>
      <c r="C19" s="93" t="s">
        <v>1340</v>
      </c>
      <c r="D19" s="92" t="s">
        <v>1341</v>
      </c>
    </row>
    <row r="20" spans="1:4">
      <c r="A20" s="92" t="s">
        <v>730</v>
      </c>
      <c r="B20" s="93" t="s">
        <v>721</v>
      </c>
      <c r="C20" s="93" t="s">
        <v>1342</v>
      </c>
      <c r="D20" s="92" t="s">
        <v>1343</v>
      </c>
    </row>
    <row r="21" spans="1:4" ht="20.399999999999999">
      <c r="A21" s="92" t="s">
        <v>733</v>
      </c>
      <c r="B21" s="93" t="s">
        <v>721</v>
      </c>
      <c r="C21" s="93" t="str">
        <f>C17</f>
        <v>398,848</v>
      </c>
      <c r="D21" s="92"/>
    </row>
    <row r="22" spans="1:4">
      <c r="A22" s="90" t="s">
        <v>734</v>
      </c>
      <c r="B22" s="91" t="s">
        <v>705</v>
      </c>
      <c r="C22" s="91" t="s">
        <v>705</v>
      </c>
      <c r="D22" s="91" t="s">
        <v>705</v>
      </c>
    </row>
    <row r="23" spans="1:4">
      <c r="A23" s="92" t="s">
        <v>735</v>
      </c>
      <c r="B23" s="93" t="s">
        <v>707</v>
      </c>
      <c r="C23" s="93" t="s">
        <v>1344</v>
      </c>
      <c r="D23" s="92" t="s">
        <v>705</v>
      </c>
    </row>
    <row r="24" spans="1:4">
      <c r="A24" s="92" t="s">
        <v>737</v>
      </c>
      <c r="B24" s="93" t="s">
        <v>721</v>
      </c>
      <c r="C24" s="93" t="s">
        <v>1345</v>
      </c>
      <c r="D24" s="92" t="s">
        <v>1346</v>
      </c>
    </row>
    <row r="25" spans="1:4" ht="20.399999999999999">
      <c r="A25" s="92" t="s">
        <v>740</v>
      </c>
      <c r="B25" s="93" t="s">
        <v>721</v>
      </c>
      <c r="C25" s="93" t="s">
        <v>1347</v>
      </c>
      <c r="D25" s="92" t="s">
        <v>1348</v>
      </c>
    </row>
    <row r="26" spans="1:4" ht="20.399999999999999">
      <c r="A26" s="92" t="s">
        <v>743</v>
      </c>
      <c r="B26" s="93" t="s">
        <v>744</v>
      </c>
      <c r="C26" s="93" t="s">
        <v>1349</v>
      </c>
      <c r="D26" s="92" t="s">
        <v>1350</v>
      </c>
    </row>
    <row r="27" spans="1:4">
      <c r="A27" s="92" t="s">
        <v>747</v>
      </c>
      <c r="B27" s="93" t="s">
        <v>744</v>
      </c>
      <c r="C27" s="93" t="s">
        <v>1349</v>
      </c>
      <c r="D27" s="92"/>
    </row>
    <row r="28" spans="1:4">
      <c r="A28" s="96" t="s">
        <v>748</v>
      </c>
      <c r="B28" s="97" t="s">
        <v>705</v>
      </c>
      <c r="C28" s="97" t="s">
        <v>705</v>
      </c>
      <c r="D28" s="97" t="s">
        <v>705</v>
      </c>
    </row>
    <row r="29" spans="1:4">
      <c r="A29" s="92" t="s">
        <v>749</v>
      </c>
      <c r="B29" s="93" t="s">
        <v>717</v>
      </c>
      <c r="C29" s="93" t="s">
        <v>1351</v>
      </c>
      <c r="D29" s="92" t="s">
        <v>1352</v>
      </c>
    </row>
    <row r="30" spans="1:4" ht="30.6">
      <c r="A30" s="92" t="s">
        <v>752</v>
      </c>
      <c r="B30" s="93" t="s">
        <v>717</v>
      </c>
      <c r="C30" s="93" t="s">
        <v>1351</v>
      </c>
      <c r="D30" s="92" t="s">
        <v>1352</v>
      </c>
    </row>
    <row r="31" spans="1:4" ht="30.6">
      <c r="A31" s="92" t="s">
        <v>753</v>
      </c>
      <c r="B31" s="93" t="s">
        <v>717</v>
      </c>
      <c r="C31" s="93" t="s">
        <v>1351</v>
      </c>
      <c r="D31" s="92" t="s">
        <v>1352</v>
      </c>
    </row>
    <row r="32" spans="1:4">
      <c r="A32" s="90" t="s">
        <v>754</v>
      </c>
      <c r="B32" s="91" t="s">
        <v>705</v>
      </c>
      <c r="C32" s="91" t="s">
        <v>705</v>
      </c>
      <c r="D32" s="91" t="s">
        <v>705</v>
      </c>
    </row>
    <row r="33" spans="1:4">
      <c r="A33" s="92" t="s">
        <v>755</v>
      </c>
      <c r="B33" s="93" t="s">
        <v>707</v>
      </c>
      <c r="C33" s="93" t="s">
        <v>1168</v>
      </c>
      <c r="D33" s="92" t="s">
        <v>1353</v>
      </c>
    </row>
    <row r="34" spans="1:4">
      <c r="A34" s="92" t="s">
        <v>758</v>
      </c>
      <c r="B34" s="93" t="s">
        <v>759</v>
      </c>
      <c r="C34" s="93" t="s">
        <v>1354</v>
      </c>
      <c r="D34" s="92" t="s">
        <v>1355</v>
      </c>
    </row>
    <row r="35" spans="1:4">
      <c r="A35" s="90" t="s">
        <v>762</v>
      </c>
      <c r="B35" s="91" t="s">
        <v>705</v>
      </c>
      <c r="C35" s="91" t="s">
        <v>705</v>
      </c>
      <c r="D35" s="91" t="s">
        <v>705</v>
      </c>
    </row>
    <row r="36" spans="1:4" ht="20.399999999999999">
      <c r="A36" s="92" t="s">
        <v>763</v>
      </c>
      <c r="B36" s="93" t="s">
        <v>721</v>
      </c>
      <c r="C36" s="93" t="s">
        <v>1157</v>
      </c>
      <c r="D36" s="92" t="s">
        <v>705</v>
      </c>
    </row>
    <row r="37" spans="1:4" ht="30.6">
      <c r="A37" s="92" t="s">
        <v>764</v>
      </c>
      <c r="B37" s="93" t="s">
        <v>721</v>
      </c>
      <c r="C37" s="93" t="s">
        <v>1342</v>
      </c>
      <c r="D37" s="92"/>
    </row>
    <row r="38" spans="1:4">
      <c r="A38" s="92" t="s">
        <v>765</v>
      </c>
      <c r="B38" s="93" t="s">
        <v>721</v>
      </c>
      <c r="C38" s="93" t="s">
        <v>1340</v>
      </c>
      <c r="D38" s="92" t="s">
        <v>705</v>
      </c>
    </row>
    <row r="39" spans="1:4" ht="20.399999999999999">
      <c r="A39" s="92" t="s">
        <v>766</v>
      </c>
      <c r="B39" s="93" t="s">
        <v>744</v>
      </c>
      <c r="C39" s="93" t="s">
        <v>1356</v>
      </c>
      <c r="D39" s="92" t="s">
        <v>1357</v>
      </c>
    </row>
    <row r="40" spans="1:4">
      <c r="A40" s="92" t="s">
        <v>768</v>
      </c>
      <c r="B40" s="93" t="s">
        <v>744</v>
      </c>
      <c r="C40" s="93" t="s">
        <v>1358</v>
      </c>
      <c r="D40" s="92" t="s">
        <v>1359</v>
      </c>
    </row>
    <row r="41" spans="1:4">
      <c r="A41" s="92" t="s">
        <v>770</v>
      </c>
      <c r="B41" s="93" t="s">
        <v>721</v>
      </c>
      <c r="C41" s="93">
        <f>398.848*1.1</f>
        <v>438.73280000000005</v>
      </c>
      <c r="D41" s="92" t="s">
        <v>1360</v>
      </c>
    </row>
    <row r="42" spans="1:4">
      <c r="A42" s="92" t="s">
        <v>772</v>
      </c>
      <c r="B42" s="93" t="s">
        <v>744</v>
      </c>
      <c r="C42" s="262">
        <f>438.7328*1.6</f>
        <v>701.97248000000002</v>
      </c>
      <c r="D42" s="92" t="s">
        <v>1361</v>
      </c>
    </row>
    <row r="43" spans="1:4" ht="20.399999999999999">
      <c r="A43" s="92" t="s">
        <v>774</v>
      </c>
      <c r="B43" s="93" t="s">
        <v>721</v>
      </c>
      <c r="C43" s="262">
        <f>438.7328*0.9</f>
        <v>394.85952000000003</v>
      </c>
      <c r="D43" s="92" t="s">
        <v>1362</v>
      </c>
    </row>
    <row r="44" spans="1:4" ht="20.399999999999999">
      <c r="A44" s="92" t="s">
        <v>776</v>
      </c>
      <c r="B44" s="93" t="s">
        <v>721</v>
      </c>
      <c r="C44" s="262">
        <f>438.7328*0.1</f>
        <v>43.873280000000001</v>
      </c>
      <c r="D44" s="92" t="s">
        <v>1363</v>
      </c>
    </row>
    <row r="45" spans="1:4" ht="20.399999999999999">
      <c r="A45" s="92" t="s">
        <v>778</v>
      </c>
      <c r="B45" s="93" t="s">
        <v>721</v>
      </c>
      <c r="C45" s="262">
        <f>C43</f>
        <v>394.85952000000003</v>
      </c>
      <c r="D45" s="92"/>
    </row>
    <row r="46" spans="1:4">
      <c r="A46" s="92" t="s">
        <v>779</v>
      </c>
      <c r="B46" s="93" t="s">
        <v>721</v>
      </c>
      <c r="C46" s="93">
        <f>C41</f>
        <v>438.73280000000005</v>
      </c>
      <c r="D46" s="92"/>
    </row>
    <row r="47" spans="1:4">
      <c r="A47" s="92" t="s">
        <v>780</v>
      </c>
      <c r="B47" s="93" t="s">
        <v>717</v>
      </c>
      <c r="C47" s="93" t="s">
        <v>1335</v>
      </c>
      <c r="D47" s="92" t="s">
        <v>705</v>
      </c>
    </row>
    <row r="48" spans="1:4">
      <c r="A48" s="92" t="s">
        <v>781</v>
      </c>
      <c r="B48" s="93" t="s">
        <v>717</v>
      </c>
      <c r="C48" s="93" t="s">
        <v>1364</v>
      </c>
      <c r="D48" s="92" t="s">
        <v>1365</v>
      </c>
    </row>
    <row r="49" spans="1:4">
      <c r="A49" s="90" t="s">
        <v>783</v>
      </c>
      <c r="B49" s="91" t="s">
        <v>705</v>
      </c>
      <c r="C49" s="91" t="s">
        <v>705</v>
      </c>
      <c r="D49" s="91" t="s">
        <v>705</v>
      </c>
    </row>
    <row r="50" spans="1:4" ht="20.399999999999999">
      <c r="A50" s="92" t="s">
        <v>784</v>
      </c>
      <c r="B50" s="93" t="s">
        <v>721</v>
      </c>
      <c r="C50" s="93" t="s">
        <v>1366</v>
      </c>
      <c r="D50" s="92" t="s">
        <v>1367</v>
      </c>
    </row>
    <row r="51" spans="1:4">
      <c r="A51" s="92" t="s">
        <v>787</v>
      </c>
      <c r="B51" s="93" t="s">
        <v>721</v>
      </c>
      <c r="C51" s="93">
        <f>164/2*1.28*0.1</f>
        <v>10.496000000000002</v>
      </c>
      <c r="D51" s="92" t="s">
        <v>1368</v>
      </c>
    </row>
    <row r="52" spans="1:4" ht="20.399999999999999">
      <c r="A52" s="92" t="s">
        <v>789</v>
      </c>
      <c r="B52" s="93" t="s">
        <v>744</v>
      </c>
      <c r="C52" s="93">
        <f>10.496*1.65</f>
        <v>17.3184</v>
      </c>
      <c r="D52" s="92" t="s">
        <v>1369</v>
      </c>
    </row>
    <row r="53" spans="1:4">
      <c r="A53" s="92" t="s">
        <v>791</v>
      </c>
      <c r="B53" s="93" t="s">
        <v>744</v>
      </c>
      <c r="C53" s="93">
        <f>17.3184+8*0.44*2.4+1*0.72*2.4</f>
        <v>27.494400000000002</v>
      </c>
      <c r="D53" s="92" t="s">
        <v>1370</v>
      </c>
    </row>
    <row r="54" spans="1:4" ht="20.399999999999999">
      <c r="A54" s="92" t="s">
        <v>793</v>
      </c>
      <c r="B54" s="93" t="s">
        <v>721</v>
      </c>
      <c r="C54" s="93" t="s">
        <v>1366</v>
      </c>
      <c r="D54" s="92" t="s">
        <v>1367</v>
      </c>
    </row>
    <row r="55" spans="1:4">
      <c r="A55" s="92" t="s">
        <v>794</v>
      </c>
      <c r="B55" s="93" t="s">
        <v>795</v>
      </c>
      <c r="C55" s="93" t="s">
        <v>127</v>
      </c>
      <c r="D55" s="92" t="s">
        <v>1371</v>
      </c>
    </row>
    <row r="56" spans="1:4">
      <c r="A56" s="92" t="s">
        <v>797</v>
      </c>
      <c r="B56" s="93" t="s">
        <v>795</v>
      </c>
      <c r="C56" s="93" t="s">
        <v>19</v>
      </c>
      <c r="D56" s="92" t="s">
        <v>1372</v>
      </c>
    </row>
    <row r="57" spans="1:4" ht="20.399999999999999">
      <c r="A57" s="92" t="s">
        <v>799</v>
      </c>
      <c r="B57" s="93" t="s">
        <v>721</v>
      </c>
      <c r="C57" s="93" t="s">
        <v>800</v>
      </c>
      <c r="D57" s="92" t="s">
        <v>705</v>
      </c>
    </row>
    <row r="58" spans="1:4" ht="12.75" customHeight="1">
      <c r="A58" s="90" t="s">
        <v>1373</v>
      </c>
      <c r="B58" s="91" t="s">
        <v>705</v>
      </c>
      <c r="C58" s="91" t="s">
        <v>705</v>
      </c>
      <c r="D58" s="91" t="s">
        <v>705</v>
      </c>
    </row>
    <row r="59" spans="1:4" ht="24" customHeight="1">
      <c r="A59" s="92" t="s">
        <v>1374</v>
      </c>
      <c r="B59" s="93" t="s">
        <v>721</v>
      </c>
      <c r="C59" s="93" t="s">
        <v>19</v>
      </c>
      <c r="D59" s="92" t="s">
        <v>1375</v>
      </c>
    </row>
    <row r="60" spans="1:4" ht="24.75" customHeight="1">
      <c r="A60" s="92" t="s">
        <v>1376</v>
      </c>
      <c r="B60" s="93" t="s">
        <v>744</v>
      </c>
      <c r="C60" s="93" t="s">
        <v>1377</v>
      </c>
      <c r="D60" s="92" t="s">
        <v>1378</v>
      </c>
    </row>
    <row r="61" spans="1:4" ht="20.399999999999999">
      <c r="A61" s="92" t="s">
        <v>789</v>
      </c>
      <c r="B61" s="93" t="s">
        <v>744</v>
      </c>
      <c r="C61" s="93" t="s">
        <v>36</v>
      </c>
      <c r="D61" s="92" t="s">
        <v>1379</v>
      </c>
    </row>
    <row r="62" spans="1:4">
      <c r="A62" s="92" t="s">
        <v>791</v>
      </c>
      <c r="B62" s="93" t="s">
        <v>744</v>
      </c>
      <c r="C62" s="93" t="s">
        <v>1380</v>
      </c>
      <c r="D62" s="92" t="s">
        <v>1381</v>
      </c>
    </row>
    <row r="63" spans="1:4" ht="20.399999999999999">
      <c r="A63" s="92" t="s">
        <v>1382</v>
      </c>
      <c r="B63" s="93" t="s">
        <v>744</v>
      </c>
      <c r="C63" s="93" t="s">
        <v>1383</v>
      </c>
      <c r="D63" s="92" t="s">
        <v>1384</v>
      </c>
    </row>
    <row r="64" spans="1:4">
      <c r="A64" s="92" t="s">
        <v>1385</v>
      </c>
      <c r="B64" s="93" t="s">
        <v>744</v>
      </c>
      <c r="C64" s="93" t="s">
        <v>1383</v>
      </c>
      <c r="D64" s="92" t="s">
        <v>1384</v>
      </c>
    </row>
    <row r="65" spans="1:4">
      <c r="A65" s="92" t="s">
        <v>1386</v>
      </c>
      <c r="B65" s="93" t="s">
        <v>721</v>
      </c>
      <c r="C65" s="93" t="s">
        <v>19</v>
      </c>
      <c r="D65" s="92" t="s">
        <v>1375</v>
      </c>
    </row>
    <row r="66" spans="1:4">
      <c r="A66" s="92" t="s">
        <v>811</v>
      </c>
      <c r="B66" s="93" t="s">
        <v>812</v>
      </c>
      <c r="C66" s="93" t="s">
        <v>1387</v>
      </c>
      <c r="D66" s="92" t="s">
        <v>1388</v>
      </c>
    </row>
    <row r="67" spans="1:4">
      <c r="A67" s="90" t="s">
        <v>801</v>
      </c>
      <c r="B67" s="91" t="s">
        <v>705</v>
      </c>
      <c r="C67" s="91" t="s">
        <v>705</v>
      </c>
      <c r="D67" s="91" t="s">
        <v>705</v>
      </c>
    </row>
    <row r="68" spans="1:4">
      <c r="A68" s="92" t="s">
        <v>802</v>
      </c>
      <c r="B68" s="93" t="s">
        <v>744</v>
      </c>
      <c r="C68" s="93" t="s">
        <v>1389</v>
      </c>
      <c r="D68" s="92" t="s">
        <v>1390</v>
      </c>
    </row>
    <row r="69" spans="1:4">
      <c r="A69" s="92" t="s">
        <v>1391</v>
      </c>
      <c r="B69" s="93" t="s">
        <v>795</v>
      </c>
      <c r="C69" s="93" t="s">
        <v>253</v>
      </c>
      <c r="D69" s="92" t="s">
        <v>1392</v>
      </c>
    </row>
    <row r="70" spans="1:4">
      <c r="A70" s="92" t="s">
        <v>808</v>
      </c>
      <c r="B70" s="93" t="s">
        <v>795</v>
      </c>
      <c r="C70" s="93" t="s">
        <v>253</v>
      </c>
      <c r="D70" s="92" t="s">
        <v>705</v>
      </c>
    </row>
    <row r="71" spans="1:4">
      <c r="A71" s="92" t="s">
        <v>1393</v>
      </c>
      <c r="B71" s="93" t="s">
        <v>795</v>
      </c>
      <c r="C71" s="93" t="s">
        <v>253</v>
      </c>
      <c r="D71" s="92" t="s">
        <v>1392</v>
      </c>
    </row>
    <row r="72" spans="1:4">
      <c r="A72" s="92" t="s">
        <v>811</v>
      </c>
      <c r="B72" s="93" t="s">
        <v>812</v>
      </c>
      <c r="C72" s="93" t="s">
        <v>1394</v>
      </c>
      <c r="D72" s="92" t="s">
        <v>1395</v>
      </c>
    </row>
    <row r="73" spans="1:4">
      <c r="A73" s="92" t="s">
        <v>791</v>
      </c>
      <c r="B73" s="93" t="s">
        <v>744</v>
      </c>
      <c r="C73" s="93" t="s">
        <v>1396</v>
      </c>
      <c r="D73" s="92" t="s">
        <v>1397</v>
      </c>
    </row>
    <row r="74" spans="1:4">
      <c r="A74" s="90" t="s">
        <v>817</v>
      </c>
      <c r="B74" s="91" t="s">
        <v>705</v>
      </c>
      <c r="C74" s="91" t="s">
        <v>705</v>
      </c>
      <c r="D74" s="91" t="s">
        <v>705</v>
      </c>
    </row>
    <row r="75" spans="1:4" ht="20.399999999999999">
      <c r="A75" s="92" t="s">
        <v>1398</v>
      </c>
      <c r="B75" s="93" t="s">
        <v>707</v>
      </c>
      <c r="C75" s="93" t="s">
        <v>1399</v>
      </c>
      <c r="D75" s="92" t="s">
        <v>705</v>
      </c>
    </row>
    <row r="76" spans="1:4">
      <c r="A76" s="92" t="s">
        <v>1400</v>
      </c>
      <c r="B76" s="93" t="s">
        <v>707</v>
      </c>
      <c r="C76" s="93" t="s">
        <v>67</v>
      </c>
      <c r="D76" s="92" t="s">
        <v>705</v>
      </c>
    </row>
    <row r="77" spans="1:4">
      <c r="A77" s="92" t="s">
        <v>791</v>
      </c>
      <c r="B77" s="93" t="s">
        <v>744</v>
      </c>
      <c r="C77" s="93" t="s">
        <v>1401</v>
      </c>
      <c r="D77" s="92" t="s">
        <v>1402</v>
      </c>
    </row>
    <row r="78" spans="1:4" ht="20.399999999999999">
      <c r="A78" s="92" t="s">
        <v>1403</v>
      </c>
      <c r="B78" s="93" t="s">
        <v>707</v>
      </c>
      <c r="C78" s="93" t="s">
        <v>1399</v>
      </c>
      <c r="D78" s="92" t="s">
        <v>705</v>
      </c>
    </row>
    <row r="79" spans="1:4">
      <c r="A79" s="92" t="s">
        <v>1404</v>
      </c>
      <c r="B79" s="93" t="s">
        <v>707</v>
      </c>
      <c r="C79" s="93" t="s">
        <v>67</v>
      </c>
      <c r="D79" s="92" t="s">
        <v>705</v>
      </c>
    </row>
    <row r="80" spans="1:4">
      <c r="A80" s="92" t="s">
        <v>1405</v>
      </c>
      <c r="B80" s="93" t="s">
        <v>795</v>
      </c>
      <c r="C80" s="93" t="s">
        <v>67</v>
      </c>
      <c r="D80" s="92" t="s">
        <v>705</v>
      </c>
    </row>
    <row r="81" spans="1:4" ht="20.399999999999999">
      <c r="A81" s="92" t="s">
        <v>1406</v>
      </c>
      <c r="B81" s="93" t="s">
        <v>795</v>
      </c>
      <c r="C81" s="93" t="s">
        <v>54</v>
      </c>
      <c r="D81" s="92" t="s">
        <v>705</v>
      </c>
    </row>
    <row r="82" spans="1:4" ht="20.399999999999999">
      <c r="A82" s="92" t="s">
        <v>833</v>
      </c>
      <c r="B82" s="93" t="s">
        <v>717</v>
      </c>
      <c r="C82" s="93" t="s">
        <v>1407</v>
      </c>
      <c r="D82" s="92" t="s">
        <v>1408</v>
      </c>
    </row>
    <row r="83" spans="1:4" ht="20.399999999999999">
      <c r="A83" s="92" t="s">
        <v>1409</v>
      </c>
      <c r="B83" s="93" t="s">
        <v>795</v>
      </c>
      <c r="C83" s="93" t="s">
        <v>253</v>
      </c>
      <c r="D83" s="92" t="s">
        <v>1392</v>
      </c>
    </row>
    <row r="84" spans="1:4">
      <c r="A84" s="92" t="s">
        <v>838</v>
      </c>
      <c r="B84" s="93" t="s">
        <v>744</v>
      </c>
      <c r="C84" s="93" t="s">
        <v>1410</v>
      </c>
      <c r="D84" s="92" t="s">
        <v>1411</v>
      </c>
    </row>
    <row r="85" spans="1:4">
      <c r="A85" s="92" t="s">
        <v>1412</v>
      </c>
      <c r="B85" s="93" t="s">
        <v>795</v>
      </c>
      <c r="C85" s="93" t="s">
        <v>153</v>
      </c>
      <c r="D85" s="92" t="s">
        <v>705</v>
      </c>
    </row>
    <row r="86" spans="1:4">
      <c r="A86" s="90" t="s">
        <v>845</v>
      </c>
      <c r="B86" s="91" t="s">
        <v>705</v>
      </c>
      <c r="C86" s="91" t="s">
        <v>705</v>
      </c>
      <c r="D86" s="91" t="s">
        <v>705</v>
      </c>
    </row>
    <row r="87" spans="1:4">
      <c r="A87" s="92" t="s">
        <v>846</v>
      </c>
      <c r="B87" s="93" t="s">
        <v>717</v>
      </c>
      <c r="C87" s="93" t="s">
        <v>1413</v>
      </c>
      <c r="D87" s="92" t="s">
        <v>1414</v>
      </c>
    </row>
    <row r="88" spans="1:4" ht="20.399999999999999">
      <c r="A88" s="92" t="s">
        <v>789</v>
      </c>
      <c r="B88" s="93" t="s">
        <v>744</v>
      </c>
      <c r="C88" s="93" t="s">
        <v>1415</v>
      </c>
      <c r="D88" s="92" t="s">
        <v>1416</v>
      </c>
    </row>
    <row r="89" spans="1:4">
      <c r="A89" s="92" t="s">
        <v>791</v>
      </c>
      <c r="B89" s="93" t="s">
        <v>744</v>
      </c>
      <c r="C89" s="93" t="s">
        <v>1415</v>
      </c>
      <c r="D89" s="92" t="s">
        <v>705</v>
      </c>
    </row>
    <row r="90" spans="1:4">
      <c r="A90" s="92" t="s">
        <v>851</v>
      </c>
      <c r="B90" s="93" t="s">
        <v>707</v>
      </c>
      <c r="C90" s="93">
        <f>164+6</f>
        <v>170</v>
      </c>
      <c r="D90" s="92" t="s">
        <v>1417</v>
      </c>
    </row>
    <row r="91" spans="1:4" ht="20.399999999999999">
      <c r="A91" s="92" t="s">
        <v>853</v>
      </c>
      <c r="B91" s="93" t="s">
        <v>717</v>
      </c>
      <c r="C91" s="93" t="s">
        <v>1418</v>
      </c>
      <c r="D91" s="92" t="s">
        <v>1419</v>
      </c>
    </row>
    <row r="92" spans="1:4">
      <c r="A92" s="90" t="s">
        <v>856</v>
      </c>
      <c r="B92" s="91" t="s">
        <v>705</v>
      </c>
      <c r="C92" s="91" t="s">
        <v>705</v>
      </c>
      <c r="D92" s="91" t="s">
        <v>705</v>
      </c>
    </row>
    <row r="93" spans="1:4">
      <c r="A93" s="92" t="s">
        <v>857</v>
      </c>
      <c r="B93" s="93" t="s">
        <v>795</v>
      </c>
      <c r="C93" s="93" t="s">
        <v>36</v>
      </c>
      <c r="D93" s="92" t="s">
        <v>705</v>
      </c>
    </row>
    <row r="94" spans="1:4">
      <c r="A94" s="92" t="s">
        <v>858</v>
      </c>
      <c r="B94" s="93" t="s">
        <v>795</v>
      </c>
      <c r="C94" s="93" t="s">
        <v>36</v>
      </c>
      <c r="D94" s="92" t="s">
        <v>705</v>
      </c>
    </row>
    <row r="95" spans="1:4">
      <c r="A95" s="92" t="s">
        <v>859</v>
      </c>
      <c r="B95" s="93" t="s">
        <v>795</v>
      </c>
      <c r="C95" s="93" t="s">
        <v>36</v>
      </c>
      <c r="D95" s="92" t="s">
        <v>705</v>
      </c>
    </row>
    <row r="96" spans="1:4">
      <c r="A96" s="92" t="s">
        <v>860</v>
      </c>
      <c r="B96" s="93" t="s">
        <v>744</v>
      </c>
      <c r="C96" s="93" t="s">
        <v>861</v>
      </c>
      <c r="D96" s="92" t="s">
        <v>862</v>
      </c>
    </row>
    <row r="97" spans="1:4">
      <c r="A97" s="92" t="s">
        <v>863</v>
      </c>
      <c r="B97" s="93" t="s">
        <v>795</v>
      </c>
      <c r="C97" s="93" t="s">
        <v>36</v>
      </c>
      <c r="D97" s="92" t="s">
        <v>705</v>
      </c>
    </row>
    <row r="98" spans="1:4">
      <c r="A98" s="92" t="s">
        <v>864</v>
      </c>
      <c r="B98" s="93" t="s">
        <v>795</v>
      </c>
      <c r="C98" s="93" t="s">
        <v>36</v>
      </c>
      <c r="D98" s="92" t="s">
        <v>705</v>
      </c>
    </row>
    <row r="99" spans="1:4">
      <c r="A99" s="90" t="s">
        <v>865</v>
      </c>
      <c r="B99" s="91" t="s">
        <v>705</v>
      </c>
      <c r="C99" s="91" t="s">
        <v>705</v>
      </c>
      <c r="D99" s="91" t="s">
        <v>705</v>
      </c>
    </row>
    <row r="100" spans="1:4">
      <c r="A100" s="92" t="s">
        <v>1420</v>
      </c>
      <c r="B100" s="93" t="s">
        <v>707</v>
      </c>
      <c r="C100" s="93" t="s">
        <v>1344</v>
      </c>
      <c r="D100" s="92" t="s">
        <v>1417</v>
      </c>
    </row>
    <row r="101" spans="1:4" ht="20.399999999999999">
      <c r="A101" s="92" t="s">
        <v>1421</v>
      </c>
      <c r="B101" s="93" t="s">
        <v>744</v>
      </c>
      <c r="C101" s="93" t="s">
        <v>1377</v>
      </c>
      <c r="D101" s="92" t="s">
        <v>1378</v>
      </c>
    </row>
    <row r="104" spans="1:4">
      <c r="A104" s="83" t="s">
        <v>868</v>
      </c>
      <c r="D104" s="83" t="s">
        <v>1422</v>
      </c>
    </row>
  </sheetData>
  <mergeCells count="2">
    <mergeCell ref="A7:D7"/>
    <mergeCell ref="A9:D9"/>
  </mergeCells>
  <pageMargins left="0.78740157480314965" right="0.39370078740157483" top="0.51181102362204722" bottom="0.51181102362204722" header="0.11811023622047245" footer="0.11811023622047245"/>
  <pageSetup paperSize="9" orientation="portrait" r:id="rId1"/>
  <headerFooter alignWithMargins="0">
    <oddFooter>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29"/>
  <sheetViews>
    <sheetView workbookViewId="0">
      <selection activeCell="A2" sqref="A2:D2"/>
    </sheetView>
  </sheetViews>
  <sheetFormatPr defaultColWidth="9.109375" defaultRowHeight="13.2"/>
  <cols>
    <col min="1" max="1" width="5.44140625" style="59" customWidth="1"/>
    <col min="2" max="2" width="51.44140625" style="59" customWidth="1"/>
    <col min="3" max="3" width="9.109375" style="59"/>
    <col min="4" max="4" width="12.44140625" style="59" customWidth="1"/>
    <col min="5" max="16384" width="9.109375" style="59"/>
  </cols>
  <sheetData>
    <row r="2" spans="1:4" ht="98.25" customHeight="1">
      <c r="A2" s="301"/>
      <c r="B2" s="301"/>
      <c r="C2" s="301"/>
      <c r="D2" s="301"/>
    </row>
    <row r="3" spans="1:4">
      <c r="B3" s="60"/>
    </row>
    <row r="4" spans="1:4">
      <c r="A4" s="301" t="s">
        <v>669</v>
      </c>
      <c r="B4" s="301"/>
      <c r="C4" s="301"/>
      <c r="D4" s="301"/>
    </row>
    <row r="5" spans="1:4">
      <c r="B5" s="60"/>
    </row>
    <row r="6" spans="1:4" ht="15.6">
      <c r="A6" s="302" t="s">
        <v>670</v>
      </c>
      <c r="B6" s="302"/>
      <c r="C6" s="302"/>
      <c r="D6" s="302"/>
    </row>
    <row r="8" spans="1:4" ht="13.2" customHeight="1">
      <c r="A8" s="303" t="s">
        <v>671</v>
      </c>
      <c r="B8" s="303" t="s">
        <v>672</v>
      </c>
      <c r="C8" s="303" t="s">
        <v>14</v>
      </c>
      <c r="D8" s="303" t="s">
        <v>673</v>
      </c>
    </row>
    <row r="9" spans="1:4">
      <c r="A9" s="304"/>
      <c r="B9" s="304"/>
      <c r="C9" s="304"/>
      <c r="D9" s="304"/>
    </row>
    <row r="10" spans="1:4">
      <c r="A10" s="305"/>
      <c r="B10" s="305"/>
      <c r="C10" s="305"/>
      <c r="D10" s="305"/>
    </row>
    <row r="11" spans="1:4">
      <c r="A11" s="61">
        <v>1</v>
      </c>
      <c r="B11" s="62">
        <v>2</v>
      </c>
      <c r="C11" s="62">
        <v>3</v>
      </c>
      <c r="D11" s="62">
        <v>4</v>
      </c>
    </row>
    <row r="12" spans="1:4">
      <c r="A12" s="296"/>
      <c r="B12" s="296"/>
      <c r="C12" s="296"/>
      <c r="D12" s="296"/>
    </row>
    <row r="13" spans="1:4" ht="15.6">
      <c r="A13" s="297" t="s">
        <v>674</v>
      </c>
      <c r="B13" s="298"/>
      <c r="C13" s="298"/>
      <c r="D13" s="298"/>
    </row>
    <row r="14" spans="1:4">
      <c r="A14" s="299"/>
      <c r="B14" s="300"/>
      <c r="C14" s="300"/>
      <c r="D14" s="300"/>
    </row>
    <row r="15" spans="1:4">
      <c r="A15" s="294"/>
      <c r="B15" s="295"/>
      <c r="C15" s="295"/>
      <c r="D15" s="295"/>
    </row>
    <row r="16" spans="1:4" ht="15.6">
      <c r="A16" s="292" t="s">
        <v>675</v>
      </c>
      <c r="B16" s="293"/>
      <c r="C16" s="293"/>
      <c r="D16" s="293"/>
    </row>
    <row r="17" spans="1:4">
      <c r="A17" s="63" t="s">
        <v>19</v>
      </c>
      <c r="B17" s="64" t="s">
        <v>24</v>
      </c>
      <c r="C17" s="65" t="s">
        <v>25</v>
      </c>
      <c r="D17" s="66">
        <f>'[1]2-01_ЛРВ'!F367</f>
        <v>1109.329</v>
      </c>
    </row>
    <row r="18" spans="1:4" ht="26.4">
      <c r="A18" s="63" t="s">
        <v>36</v>
      </c>
      <c r="B18" s="64" t="s">
        <v>531</v>
      </c>
      <c r="C18" s="65" t="s">
        <v>25</v>
      </c>
      <c r="D18" s="66">
        <v>6.6</v>
      </c>
    </row>
    <row r="19" spans="1:4" ht="26.4">
      <c r="A19" s="67"/>
      <c r="B19" s="68" t="s">
        <v>676</v>
      </c>
      <c r="C19" s="68" t="s">
        <v>25</v>
      </c>
      <c r="D19" s="69">
        <f>SUM(D17:D18)</f>
        <v>1115.9289999999999</v>
      </c>
    </row>
    <row r="20" spans="1:4">
      <c r="A20" s="294"/>
      <c r="B20" s="295"/>
      <c r="C20" s="295"/>
      <c r="D20" s="295"/>
    </row>
    <row r="21" spans="1:4" ht="15.6">
      <c r="A21" s="292" t="s">
        <v>677</v>
      </c>
      <c r="B21" s="293"/>
      <c r="C21" s="293"/>
      <c r="D21" s="293"/>
    </row>
    <row r="22" spans="1:4" ht="26.4">
      <c r="A22" s="70" t="s">
        <v>19</v>
      </c>
      <c r="B22" s="71" t="s">
        <v>101</v>
      </c>
      <c r="C22" s="72" t="s">
        <v>29</v>
      </c>
      <c r="D22" s="73">
        <v>0.75848079999999996</v>
      </c>
    </row>
    <row r="23" spans="1:4">
      <c r="A23" s="70" t="s">
        <v>36</v>
      </c>
      <c r="B23" s="71" t="s">
        <v>74</v>
      </c>
      <c r="C23" s="72" t="s">
        <v>29</v>
      </c>
      <c r="D23" s="73">
        <v>7.7616000000000004E-2</v>
      </c>
    </row>
    <row r="24" spans="1:4">
      <c r="A24" s="70" t="s">
        <v>44</v>
      </c>
      <c r="B24" s="71" t="s">
        <v>28</v>
      </c>
      <c r="C24" s="72" t="s">
        <v>29</v>
      </c>
      <c r="D24" s="73">
        <v>0.91408800000000001</v>
      </c>
    </row>
    <row r="25" spans="1:4" ht="26.4">
      <c r="A25" s="70" t="s">
        <v>54</v>
      </c>
      <c r="B25" s="71" t="s">
        <v>547</v>
      </c>
      <c r="C25" s="72" t="s">
        <v>29</v>
      </c>
      <c r="D25" s="73">
        <v>24.283864000000001</v>
      </c>
    </row>
    <row r="26" spans="1:4" ht="39.6">
      <c r="A26" s="70" t="s">
        <v>61</v>
      </c>
      <c r="B26" s="71" t="s">
        <v>371</v>
      </c>
      <c r="C26" s="72" t="s">
        <v>29</v>
      </c>
      <c r="D26" s="73">
        <v>110.8048</v>
      </c>
    </row>
    <row r="27" spans="1:4" ht="26.4">
      <c r="A27" s="70" t="s">
        <v>67</v>
      </c>
      <c r="B27" s="71" t="s">
        <v>78</v>
      </c>
      <c r="C27" s="72" t="s">
        <v>29</v>
      </c>
      <c r="D27" s="73">
        <v>1.6675262799999999</v>
      </c>
    </row>
    <row r="28" spans="1:4">
      <c r="A28" s="70" t="s">
        <v>95</v>
      </c>
      <c r="B28" s="71" t="s">
        <v>104</v>
      </c>
      <c r="C28" s="72" t="s">
        <v>29</v>
      </c>
      <c r="D28" s="73">
        <v>0.12936</v>
      </c>
    </row>
    <row r="29" spans="1:4">
      <c r="A29" s="70" t="s">
        <v>127</v>
      </c>
      <c r="B29" s="71" t="s">
        <v>537</v>
      </c>
      <c r="C29" s="72" t="s">
        <v>29</v>
      </c>
      <c r="D29" s="73">
        <v>26.4</v>
      </c>
    </row>
    <row r="30" spans="1:4">
      <c r="A30" s="70" t="s">
        <v>137</v>
      </c>
      <c r="B30" s="71" t="s">
        <v>81</v>
      </c>
      <c r="C30" s="72" t="s">
        <v>29</v>
      </c>
      <c r="D30" s="73">
        <v>1.8347560000000001</v>
      </c>
    </row>
    <row r="31" spans="1:4">
      <c r="A31" s="70" t="s">
        <v>153</v>
      </c>
      <c r="B31" s="71" t="s">
        <v>84</v>
      </c>
      <c r="C31" s="72" t="s">
        <v>29</v>
      </c>
      <c r="D31" s="73">
        <v>4.0964</v>
      </c>
    </row>
    <row r="32" spans="1:4" ht="39.6">
      <c r="A32" s="70" t="s">
        <v>157</v>
      </c>
      <c r="B32" s="71" t="s">
        <v>50</v>
      </c>
      <c r="C32" s="72" t="s">
        <v>29</v>
      </c>
      <c r="D32" s="73">
        <v>24.332727380000001</v>
      </c>
    </row>
    <row r="33" spans="1:4" ht="26.4">
      <c r="A33" s="70" t="s">
        <v>161</v>
      </c>
      <c r="B33" s="71" t="s">
        <v>678</v>
      </c>
      <c r="C33" s="72" t="s">
        <v>29</v>
      </c>
      <c r="D33" s="73">
        <v>4.9000000000000004</v>
      </c>
    </row>
    <row r="34" spans="1:4" ht="26.4">
      <c r="A34" s="70" t="s">
        <v>182</v>
      </c>
      <c r="B34" s="71" t="s">
        <v>252</v>
      </c>
      <c r="C34" s="72" t="s">
        <v>29</v>
      </c>
      <c r="D34" s="73">
        <v>17.8548112</v>
      </c>
    </row>
    <row r="35" spans="1:4" ht="26.4">
      <c r="A35" s="70" t="s">
        <v>187</v>
      </c>
      <c r="B35" s="71" t="s">
        <v>376</v>
      </c>
      <c r="C35" s="72" t="s">
        <v>29</v>
      </c>
      <c r="D35" s="73">
        <v>27.03172</v>
      </c>
    </row>
    <row r="36" spans="1:4" ht="26.4">
      <c r="A36" s="70" t="s">
        <v>191</v>
      </c>
      <c r="B36" s="71" t="s">
        <v>168</v>
      </c>
      <c r="C36" s="72" t="s">
        <v>29</v>
      </c>
      <c r="D36" s="73">
        <v>0.67759999999999998</v>
      </c>
    </row>
    <row r="37" spans="1:4">
      <c r="A37" s="70" t="s">
        <v>199</v>
      </c>
      <c r="B37" s="71" t="s">
        <v>271</v>
      </c>
      <c r="C37" s="72" t="s">
        <v>29</v>
      </c>
      <c r="D37" s="73">
        <v>4.7062549999999996</v>
      </c>
    </row>
    <row r="38" spans="1:4" ht="39.6">
      <c r="A38" s="70" t="s">
        <v>203</v>
      </c>
      <c r="B38" s="71" t="s">
        <v>540</v>
      </c>
      <c r="C38" s="72" t="s">
        <v>29</v>
      </c>
      <c r="D38" s="73">
        <v>30</v>
      </c>
    </row>
    <row r="39" spans="1:4">
      <c r="A39" s="70" t="s">
        <v>207</v>
      </c>
      <c r="B39" s="71" t="s">
        <v>87</v>
      </c>
      <c r="C39" s="72" t="s">
        <v>29</v>
      </c>
      <c r="D39" s="73">
        <v>4.4229447000000004</v>
      </c>
    </row>
    <row r="40" spans="1:4">
      <c r="A40" s="70" t="s">
        <v>210</v>
      </c>
      <c r="B40" s="71" t="s">
        <v>379</v>
      </c>
      <c r="C40" s="72" t="s">
        <v>29</v>
      </c>
      <c r="D40" s="73">
        <v>15.23</v>
      </c>
    </row>
    <row r="41" spans="1:4">
      <c r="A41" s="70" t="s">
        <v>213</v>
      </c>
      <c r="B41" s="71" t="s">
        <v>502</v>
      </c>
      <c r="C41" s="72" t="s">
        <v>29</v>
      </c>
      <c r="D41" s="73">
        <v>2.48</v>
      </c>
    </row>
    <row r="42" spans="1:4" ht="39.6">
      <c r="A42" s="70" t="s">
        <v>216</v>
      </c>
      <c r="B42" s="71" t="s">
        <v>53</v>
      </c>
      <c r="C42" s="72" t="s">
        <v>29</v>
      </c>
      <c r="D42" s="73">
        <v>16.170000000000002</v>
      </c>
    </row>
    <row r="43" spans="1:4" ht="26.4">
      <c r="A43" s="70" t="s">
        <v>220</v>
      </c>
      <c r="B43" s="71" t="s">
        <v>586</v>
      </c>
      <c r="C43" s="72" t="s">
        <v>29</v>
      </c>
      <c r="D43" s="73">
        <v>3.4041419999999998</v>
      </c>
    </row>
    <row r="44" spans="1:4">
      <c r="A44" s="70" t="s">
        <v>224</v>
      </c>
      <c r="B44" s="71" t="s">
        <v>43</v>
      </c>
      <c r="C44" s="72" t="s">
        <v>29</v>
      </c>
      <c r="D44" s="73">
        <v>0.86347799999999997</v>
      </c>
    </row>
    <row r="45" spans="1:4" ht="26.4">
      <c r="A45" s="70" t="s">
        <v>232</v>
      </c>
      <c r="B45" s="71" t="s">
        <v>382</v>
      </c>
      <c r="C45" s="72" t="s">
        <v>29</v>
      </c>
      <c r="D45" s="73">
        <v>12.528</v>
      </c>
    </row>
    <row r="46" spans="1:4">
      <c r="A46" s="70" t="s">
        <v>237</v>
      </c>
      <c r="B46" s="71" t="s">
        <v>231</v>
      </c>
      <c r="C46" s="72" t="s">
        <v>29</v>
      </c>
      <c r="D46" s="73">
        <v>34.213127</v>
      </c>
    </row>
    <row r="47" spans="1:4" ht="26.4">
      <c r="A47" s="70" t="s">
        <v>241</v>
      </c>
      <c r="B47" s="71" t="s">
        <v>505</v>
      </c>
      <c r="C47" s="72" t="s">
        <v>29</v>
      </c>
      <c r="D47" s="73">
        <v>6.6791999999999998</v>
      </c>
    </row>
    <row r="48" spans="1:4" ht="52.8">
      <c r="A48" s="70" t="s">
        <v>246</v>
      </c>
      <c r="B48" s="71" t="s">
        <v>60</v>
      </c>
      <c r="C48" s="72" t="s">
        <v>29</v>
      </c>
      <c r="D48" s="73">
        <v>2.7667860000000002</v>
      </c>
    </row>
    <row r="49" spans="1:4" ht="52.8">
      <c r="A49" s="70" t="s">
        <v>253</v>
      </c>
      <c r="B49" s="71" t="s">
        <v>198</v>
      </c>
      <c r="C49" s="72" t="s">
        <v>29</v>
      </c>
      <c r="D49" s="73">
        <v>4.0564152</v>
      </c>
    </row>
    <row r="50" spans="1:4">
      <c r="A50" s="70" t="s">
        <v>257</v>
      </c>
      <c r="B50" s="71" t="s">
        <v>385</v>
      </c>
      <c r="C50" s="72" t="s">
        <v>29</v>
      </c>
      <c r="D50" s="73">
        <v>7.6368</v>
      </c>
    </row>
    <row r="51" spans="1:4" ht="26.4">
      <c r="A51" s="70" t="s">
        <v>262</v>
      </c>
      <c r="B51" s="71" t="s">
        <v>32</v>
      </c>
      <c r="C51" s="72" t="s">
        <v>29</v>
      </c>
      <c r="D51" s="73">
        <v>2.0951580000000001</v>
      </c>
    </row>
    <row r="52" spans="1:4" ht="26.4">
      <c r="A52" s="70" t="s">
        <v>264</v>
      </c>
      <c r="B52" s="71" t="s">
        <v>32</v>
      </c>
      <c r="C52" s="72" t="s">
        <v>29</v>
      </c>
      <c r="D52" s="73">
        <v>3.7347389999999998</v>
      </c>
    </row>
    <row r="53" spans="1:4">
      <c r="A53" s="70" t="s">
        <v>283</v>
      </c>
      <c r="B53" s="71" t="s">
        <v>338</v>
      </c>
      <c r="C53" s="72" t="s">
        <v>29</v>
      </c>
      <c r="D53" s="73">
        <v>11.137</v>
      </c>
    </row>
    <row r="54" spans="1:4">
      <c r="A54" s="70" t="s">
        <v>287</v>
      </c>
      <c r="B54" s="71" t="s">
        <v>108</v>
      </c>
      <c r="C54" s="72" t="s">
        <v>29</v>
      </c>
      <c r="D54" s="73">
        <v>6.4680000000000001E-2</v>
      </c>
    </row>
    <row r="55" spans="1:4">
      <c r="A55" s="70" t="s">
        <v>290</v>
      </c>
      <c r="B55" s="71" t="s">
        <v>35</v>
      </c>
      <c r="C55" s="72" t="s">
        <v>29</v>
      </c>
      <c r="D55" s="73">
        <v>21.405999999999999</v>
      </c>
    </row>
    <row r="56" spans="1:4" ht="26.4">
      <c r="A56" s="70" t="s">
        <v>311</v>
      </c>
      <c r="B56" s="71" t="s">
        <v>679</v>
      </c>
      <c r="C56" s="72" t="s">
        <v>29</v>
      </c>
      <c r="D56" s="73">
        <v>0.75848079999999996</v>
      </c>
    </row>
    <row r="57" spans="1:4" ht="26.4">
      <c r="A57" s="70" t="s">
        <v>320</v>
      </c>
      <c r="B57" s="71" t="s">
        <v>680</v>
      </c>
      <c r="C57" s="72" t="s">
        <v>29</v>
      </c>
      <c r="D57" s="73">
        <v>1.3280959999999999</v>
      </c>
    </row>
    <row r="58" spans="1:4" ht="26.4">
      <c r="A58" s="70" t="s">
        <v>323</v>
      </c>
      <c r="B58" s="71" t="s">
        <v>681</v>
      </c>
      <c r="C58" s="72" t="s">
        <v>29</v>
      </c>
      <c r="D58" s="73">
        <v>0.59074400000000005</v>
      </c>
    </row>
    <row r="59" spans="1:4" ht="26.4">
      <c r="A59" s="70" t="s">
        <v>327</v>
      </c>
      <c r="B59" s="71" t="s">
        <v>682</v>
      </c>
      <c r="C59" s="72" t="s">
        <v>29</v>
      </c>
      <c r="D59" s="73">
        <v>0.66835999999999995</v>
      </c>
    </row>
    <row r="60" spans="1:4" ht="26.4">
      <c r="A60" s="70" t="s">
        <v>330</v>
      </c>
      <c r="B60" s="71" t="s">
        <v>66</v>
      </c>
      <c r="C60" s="72" t="s">
        <v>29</v>
      </c>
      <c r="D60" s="73">
        <v>78.751380560000001</v>
      </c>
    </row>
    <row r="61" spans="1:4">
      <c r="A61" s="67"/>
      <c r="B61" s="68" t="s">
        <v>683</v>
      </c>
      <c r="C61" s="68" t="s">
        <v>684</v>
      </c>
      <c r="D61" s="74"/>
    </row>
    <row r="62" spans="1:4">
      <c r="A62" s="294"/>
      <c r="B62" s="295"/>
      <c r="C62" s="295"/>
      <c r="D62" s="295"/>
    </row>
    <row r="63" spans="1:4" ht="15.6">
      <c r="A63" s="292" t="s">
        <v>685</v>
      </c>
      <c r="B63" s="293"/>
      <c r="C63" s="293"/>
      <c r="D63" s="293"/>
    </row>
    <row r="64" spans="1:4" ht="26.4">
      <c r="A64" s="70" t="s">
        <v>19</v>
      </c>
      <c r="B64" s="71" t="s">
        <v>151</v>
      </c>
      <c r="C64" s="72" t="s">
        <v>57</v>
      </c>
      <c r="D64" s="73">
        <v>20.82696</v>
      </c>
    </row>
    <row r="65" spans="1:4" ht="26.4">
      <c r="A65" s="70" t="s">
        <v>36</v>
      </c>
      <c r="B65" s="71" t="s">
        <v>123</v>
      </c>
      <c r="C65" s="72" t="s">
        <v>57</v>
      </c>
      <c r="D65" s="73">
        <v>29.912344000000001</v>
      </c>
    </row>
    <row r="66" spans="1:4" ht="26.4">
      <c r="A66" s="70" t="s">
        <v>44</v>
      </c>
      <c r="B66" s="71" t="s">
        <v>299</v>
      </c>
      <c r="C66" s="72" t="s">
        <v>91</v>
      </c>
      <c r="D66" s="73">
        <v>2.2214999999999998</v>
      </c>
    </row>
    <row r="67" spans="1:4">
      <c r="A67" s="70" t="s">
        <v>54</v>
      </c>
      <c r="B67" s="71" t="s">
        <v>319</v>
      </c>
      <c r="C67" s="72" t="s">
        <v>91</v>
      </c>
      <c r="D67" s="73">
        <v>0.22</v>
      </c>
    </row>
    <row r="68" spans="1:4" ht="26.4">
      <c r="A68" s="70" t="s">
        <v>61</v>
      </c>
      <c r="B68" s="71" t="s">
        <v>646</v>
      </c>
      <c r="C68" s="72" t="s">
        <v>91</v>
      </c>
      <c r="D68" s="73">
        <v>0.1</v>
      </c>
    </row>
    <row r="69" spans="1:4">
      <c r="A69" s="70" t="s">
        <v>67</v>
      </c>
      <c r="B69" s="71" t="s">
        <v>212</v>
      </c>
      <c r="C69" s="72" t="s">
        <v>91</v>
      </c>
      <c r="D69" s="73">
        <v>262.1696</v>
      </c>
    </row>
    <row r="70" spans="1:4">
      <c r="A70" s="70" t="s">
        <v>95</v>
      </c>
      <c r="B70" s="71" t="s">
        <v>575</v>
      </c>
      <c r="C70" s="72" t="s">
        <v>164</v>
      </c>
      <c r="D70" s="73">
        <v>5.1192000000000002</v>
      </c>
    </row>
    <row r="71" spans="1:4" ht="39.6">
      <c r="A71" s="70" t="s">
        <v>127</v>
      </c>
      <c r="B71" s="71" t="s">
        <v>90</v>
      </c>
      <c r="C71" s="72" t="s">
        <v>91</v>
      </c>
      <c r="D71" s="73">
        <v>3.234</v>
      </c>
    </row>
    <row r="72" spans="1:4" ht="39.6">
      <c r="A72" s="70" t="s">
        <v>137</v>
      </c>
      <c r="B72" s="71" t="s">
        <v>94</v>
      </c>
      <c r="C72" s="72" t="s">
        <v>91</v>
      </c>
      <c r="D72" s="73">
        <v>40.748399999999997</v>
      </c>
    </row>
    <row r="73" spans="1:4">
      <c r="A73" s="70" t="s">
        <v>153</v>
      </c>
      <c r="B73" s="71" t="s">
        <v>659</v>
      </c>
      <c r="C73" s="72" t="s">
        <v>660</v>
      </c>
      <c r="D73" s="73">
        <v>3.4000000000000002E-2</v>
      </c>
    </row>
    <row r="74" spans="1:4" ht="26.4">
      <c r="A74" s="70" t="s">
        <v>157</v>
      </c>
      <c r="B74" s="71" t="s">
        <v>590</v>
      </c>
      <c r="C74" s="72" t="s">
        <v>57</v>
      </c>
      <c r="D74" s="73">
        <v>3.4041420000000003E-2</v>
      </c>
    </row>
    <row r="75" spans="1:4" ht="26.4">
      <c r="A75" s="70" t="s">
        <v>161</v>
      </c>
      <c r="B75" s="71" t="s">
        <v>275</v>
      </c>
      <c r="C75" s="72" t="s">
        <v>57</v>
      </c>
      <c r="D75" s="73">
        <v>0.26384000000000002</v>
      </c>
    </row>
    <row r="76" spans="1:4">
      <c r="A76" s="70" t="s">
        <v>182</v>
      </c>
      <c r="B76" s="71" t="s">
        <v>126</v>
      </c>
      <c r="C76" s="72" t="s">
        <v>57</v>
      </c>
      <c r="D76" s="73">
        <v>5.8643200000000001E-3</v>
      </c>
    </row>
    <row r="77" spans="1:4">
      <c r="A77" s="70" t="s">
        <v>187</v>
      </c>
      <c r="B77" s="71" t="s">
        <v>172</v>
      </c>
      <c r="C77" s="72" t="s">
        <v>57</v>
      </c>
      <c r="D77" s="73">
        <v>6.9887999999999999E-3</v>
      </c>
    </row>
    <row r="78" spans="1:4">
      <c r="A78" s="70" t="s">
        <v>191</v>
      </c>
      <c r="B78" s="71" t="s">
        <v>325</v>
      </c>
      <c r="C78" s="72" t="s">
        <v>326</v>
      </c>
      <c r="D78" s="73">
        <v>72.72</v>
      </c>
    </row>
    <row r="79" spans="1:4">
      <c r="A79" s="70" t="s">
        <v>199</v>
      </c>
      <c r="B79" s="71" t="s">
        <v>520</v>
      </c>
      <c r="C79" s="72" t="s">
        <v>57</v>
      </c>
      <c r="D79" s="73">
        <v>3.6286539999999999E-2</v>
      </c>
    </row>
    <row r="80" spans="1:4" ht="26.4">
      <c r="A80" s="70" t="s">
        <v>203</v>
      </c>
      <c r="B80" s="71" t="s">
        <v>621</v>
      </c>
      <c r="C80" s="72" t="s">
        <v>310</v>
      </c>
      <c r="D80" s="73">
        <v>1.68</v>
      </c>
    </row>
    <row r="81" spans="1:4">
      <c r="A81" s="70" t="s">
        <v>207</v>
      </c>
      <c r="B81" s="71" t="s">
        <v>594</v>
      </c>
      <c r="C81" s="72" t="s">
        <v>310</v>
      </c>
      <c r="D81" s="73">
        <v>310.69549999999998</v>
      </c>
    </row>
    <row r="82" spans="1:4" ht="26.4">
      <c r="A82" s="70" t="s">
        <v>210</v>
      </c>
      <c r="B82" s="71" t="s">
        <v>597</v>
      </c>
      <c r="C82" s="72" t="s">
        <v>57</v>
      </c>
      <c r="D82" s="73">
        <v>8.1050999999999998E-2</v>
      </c>
    </row>
    <row r="83" spans="1:4">
      <c r="A83" s="70" t="s">
        <v>213</v>
      </c>
      <c r="B83" s="71" t="s">
        <v>624</v>
      </c>
      <c r="C83" s="72" t="s">
        <v>57</v>
      </c>
      <c r="D83" s="73">
        <v>9.0000000000000006E-5</v>
      </c>
    </row>
    <row r="84" spans="1:4">
      <c r="A84" s="70" t="s">
        <v>216</v>
      </c>
      <c r="B84" s="71" t="s">
        <v>303</v>
      </c>
      <c r="C84" s="72" t="s">
        <v>57</v>
      </c>
      <c r="D84" s="73">
        <v>4.4999999999999997E-3</v>
      </c>
    </row>
    <row r="85" spans="1:4" ht="26.4">
      <c r="A85" s="70" t="s">
        <v>220</v>
      </c>
      <c r="B85" s="71" t="s">
        <v>600</v>
      </c>
      <c r="C85" s="72" t="s">
        <v>57</v>
      </c>
      <c r="D85" s="73">
        <v>0.12779040999999999</v>
      </c>
    </row>
    <row r="86" spans="1:4">
      <c r="A86" s="70" t="s">
        <v>224</v>
      </c>
      <c r="B86" s="71" t="s">
        <v>279</v>
      </c>
      <c r="C86" s="72" t="s">
        <v>57</v>
      </c>
      <c r="D86" s="73">
        <v>1.3192000000000001E-2</v>
      </c>
    </row>
    <row r="87" spans="1:4">
      <c r="A87" s="70" t="s">
        <v>232</v>
      </c>
      <c r="B87" s="71" t="s">
        <v>523</v>
      </c>
      <c r="C87" s="72" t="s">
        <v>57</v>
      </c>
      <c r="D87" s="73">
        <v>4.74968E-3</v>
      </c>
    </row>
    <row r="88" spans="1:4">
      <c r="A88" s="70" t="s">
        <v>237</v>
      </c>
      <c r="B88" s="71" t="s">
        <v>341</v>
      </c>
      <c r="C88" s="72" t="s">
        <v>91</v>
      </c>
      <c r="D88" s="73">
        <v>17.463999999999999</v>
      </c>
    </row>
    <row r="89" spans="1:4">
      <c r="A89" s="70" t="s">
        <v>241</v>
      </c>
      <c r="B89" s="71" t="s">
        <v>344</v>
      </c>
      <c r="C89" s="72" t="s">
        <v>326</v>
      </c>
      <c r="D89" s="73">
        <v>2.7</v>
      </c>
    </row>
    <row r="90" spans="1:4">
      <c r="A90" s="70" t="s">
        <v>246</v>
      </c>
      <c r="B90" s="71" t="s">
        <v>438</v>
      </c>
      <c r="C90" s="72" t="s">
        <v>91</v>
      </c>
      <c r="D90" s="73">
        <v>0.40799999999999997</v>
      </c>
    </row>
    <row r="91" spans="1:4">
      <c r="A91" s="70" t="s">
        <v>253</v>
      </c>
      <c r="B91" s="71" t="s">
        <v>389</v>
      </c>
      <c r="C91" s="72" t="s">
        <v>57</v>
      </c>
      <c r="D91" s="73">
        <v>5.8976000000000001E-2</v>
      </c>
    </row>
    <row r="92" spans="1:4">
      <c r="A92" s="70" t="s">
        <v>257</v>
      </c>
      <c r="B92" s="71" t="s">
        <v>551</v>
      </c>
      <c r="C92" s="72" t="s">
        <v>57</v>
      </c>
      <c r="D92" s="73">
        <v>2.1586000000000001E-2</v>
      </c>
    </row>
    <row r="93" spans="1:4">
      <c r="A93" s="70" t="s">
        <v>262</v>
      </c>
      <c r="B93" s="71" t="s">
        <v>509</v>
      </c>
      <c r="C93" s="72" t="s">
        <v>326</v>
      </c>
      <c r="D93" s="73">
        <v>1.64</v>
      </c>
    </row>
    <row r="94" spans="1:4" ht="39.6">
      <c r="A94" s="70" t="s">
        <v>264</v>
      </c>
      <c r="B94" s="71" t="s">
        <v>175</v>
      </c>
      <c r="C94" s="72" t="s">
        <v>91</v>
      </c>
      <c r="D94" s="73">
        <v>0.22176000000000001</v>
      </c>
    </row>
    <row r="95" spans="1:4" ht="39.6">
      <c r="A95" s="70" t="s">
        <v>283</v>
      </c>
      <c r="B95" s="71" t="s">
        <v>178</v>
      </c>
      <c r="C95" s="72" t="s">
        <v>91</v>
      </c>
      <c r="D95" s="73">
        <v>0.20943999999999999</v>
      </c>
    </row>
    <row r="96" spans="1:4" ht="39.6">
      <c r="A96" s="70" t="s">
        <v>287</v>
      </c>
      <c r="B96" s="71" t="s">
        <v>282</v>
      </c>
      <c r="C96" s="72" t="s">
        <v>91</v>
      </c>
      <c r="D96" s="73">
        <v>2.0175999999999999E-2</v>
      </c>
    </row>
    <row r="97" spans="1:4" ht="39.6">
      <c r="A97" s="70" t="s">
        <v>290</v>
      </c>
      <c r="B97" s="71" t="s">
        <v>628</v>
      </c>
      <c r="C97" s="72" t="s">
        <v>91</v>
      </c>
      <c r="D97" s="73">
        <v>1.472E-2</v>
      </c>
    </row>
    <row r="98" spans="1:4" ht="39.6">
      <c r="A98" s="70" t="s">
        <v>311</v>
      </c>
      <c r="B98" s="71" t="s">
        <v>306</v>
      </c>
      <c r="C98" s="72" t="s">
        <v>91</v>
      </c>
      <c r="D98" s="73">
        <v>0.01</v>
      </c>
    </row>
    <row r="99" spans="1:4" ht="52.8">
      <c r="A99" s="70" t="s">
        <v>320</v>
      </c>
      <c r="B99" s="71" t="s">
        <v>686</v>
      </c>
      <c r="C99" s="72" t="s">
        <v>164</v>
      </c>
      <c r="D99" s="73">
        <v>360</v>
      </c>
    </row>
    <row r="100" spans="1:4">
      <c r="A100" s="70" t="s">
        <v>323</v>
      </c>
      <c r="B100" s="71" t="s">
        <v>649</v>
      </c>
      <c r="C100" s="72" t="s">
        <v>286</v>
      </c>
      <c r="D100" s="73">
        <v>4</v>
      </c>
    </row>
    <row r="101" spans="1:4">
      <c r="A101" s="70" t="s">
        <v>327</v>
      </c>
      <c r="B101" s="71" t="s">
        <v>578</v>
      </c>
      <c r="C101" s="72" t="s">
        <v>91</v>
      </c>
      <c r="D101" s="73">
        <v>13.4964</v>
      </c>
    </row>
    <row r="102" spans="1:4" ht="26.4">
      <c r="A102" s="70" t="s">
        <v>330</v>
      </c>
      <c r="B102" s="71" t="s">
        <v>181</v>
      </c>
      <c r="C102" s="72" t="s">
        <v>91</v>
      </c>
      <c r="D102" s="73">
        <v>9.8560000000000002E-3</v>
      </c>
    </row>
    <row r="103" spans="1:4">
      <c r="A103" s="70" t="s">
        <v>345</v>
      </c>
      <c r="B103" s="71" t="s">
        <v>392</v>
      </c>
      <c r="C103" s="72" t="s">
        <v>286</v>
      </c>
      <c r="D103" s="73">
        <v>1.2927999999999999</v>
      </c>
    </row>
    <row r="104" spans="1:4">
      <c r="A104" s="70" t="s">
        <v>354</v>
      </c>
      <c r="B104" s="71" t="s">
        <v>344</v>
      </c>
      <c r="C104" s="72" t="s">
        <v>326</v>
      </c>
      <c r="D104" s="73">
        <v>1.1200000000000001</v>
      </c>
    </row>
    <row r="105" spans="1:4" ht="79.2">
      <c r="A105" s="70" t="s">
        <v>362</v>
      </c>
      <c r="B105" s="71" t="s">
        <v>631</v>
      </c>
      <c r="C105" s="72" t="s">
        <v>57</v>
      </c>
      <c r="D105" s="73">
        <v>2.5999999999999999E-3</v>
      </c>
    </row>
    <row r="106" spans="1:4">
      <c r="A106" s="70" t="s">
        <v>364</v>
      </c>
      <c r="B106" s="71" t="s">
        <v>309</v>
      </c>
      <c r="C106" s="72" t="s">
        <v>310</v>
      </c>
      <c r="D106" s="73">
        <v>0.36</v>
      </c>
    </row>
    <row r="107" spans="1:4" ht="26.4">
      <c r="A107" s="70" t="s">
        <v>393</v>
      </c>
      <c r="B107" s="71" t="s">
        <v>458</v>
      </c>
      <c r="C107" s="72" t="s">
        <v>286</v>
      </c>
      <c r="D107" s="73">
        <v>2</v>
      </c>
    </row>
    <row r="108" spans="1:4" ht="26.4">
      <c r="A108" s="70" t="s">
        <v>407</v>
      </c>
      <c r="B108" s="71" t="s">
        <v>476</v>
      </c>
      <c r="C108" s="72" t="s">
        <v>286</v>
      </c>
      <c r="D108" s="73">
        <v>2</v>
      </c>
    </row>
    <row r="109" spans="1:4" ht="26.4">
      <c r="A109" s="70" t="s">
        <v>420</v>
      </c>
      <c r="B109" s="71" t="s">
        <v>494</v>
      </c>
      <c r="C109" s="72" t="s">
        <v>286</v>
      </c>
      <c r="D109" s="73">
        <v>4</v>
      </c>
    </row>
    <row r="110" spans="1:4">
      <c r="A110" s="70" t="s">
        <v>422</v>
      </c>
      <c r="B110" s="71" t="s">
        <v>553</v>
      </c>
      <c r="C110" s="72" t="s">
        <v>286</v>
      </c>
      <c r="D110" s="73">
        <v>2</v>
      </c>
    </row>
    <row r="111" spans="1:4">
      <c r="A111" s="70" t="s">
        <v>424</v>
      </c>
      <c r="B111" s="71" t="s">
        <v>555</v>
      </c>
      <c r="C111" s="72" t="s">
        <v>286</v>
      </c>
      <c r="D111" s="73">
        <v>2</v>
      </c>
    </row>
    <row r="112" spans="1:4">
      <c r="A112" s="70" t="s">
        <v>441</v>
      </c>
      <c r="B112" s="71" t="s">
        <v>557</v>
      </c>
      <c r="C112" s="72" t="s">
        <v>286</v>
      </c>
      <c r="D112" s="73">
        <v>18</v>
      </c>
    </row>
    <row r="113" spans="1:4">
      <c r="A113" s="70" t="s">
        <v>459</v>
      </c>
      <c r="B113" s="71" t="s">
        <v>687</v>
      </c>
      <c r="C113" s="72" t="s">
        <v>286</v>
      </c>
      <c r="D113" s="73">
        <v>72</v>
      </c>
    </row>
    <row r="114" spans="1:4">
      <c r="A114" s="67"/>
      <c r="B114" s="68" t="s">
        <v>688</v>
      </c>
      <c r="C114" s="68" t="s">
        <v>684</v>
      </c>
      <c r="D114" s="74"/>
    </row>
    <row r="115" spans="1:4">
      <c r="A115" s="294"/>
      <c r="B115" s="295"/>
      <c r="C115" s="295"/>
      <c r="D115" s="295"/>
    </row>
    <row r="116" spans="1:4" ht="15.6">
      <c r="A116" s="292" t="s">
        <v>689</v>
      </c>
      <c r="B116" s="293"/>
      <c r="C116" s="293"/>
      <c r="D116" s="293"/>
    </row>
    <row r="117" spans="1:4">
      <c r="A117" s="63" t="s">
        <v>19</v>
      </c>
      <c r="B117" s="64" t="s">
        <v>289</v>
      </c>
      <c r="C117" s="65" t="s">
        <v>286</v>
      </c>
      <c r="D117" s="75">
        <v>1</v>
      </c>
    </row>
    <row r="118" spans="1:4">
      <c r="A118" s="63" t="s">
        <v>36</v>
      </c>
      <c r="B118" s="64" t="s">
        <v>322</v>
      </c>
      <c r="C118" s="65" t="s">
        <v>286</v>
      </c>
      <c r="D118" s="75">
        <v>22</v>
      </c>
    </row>
    <row r="119" spans="1:4">
      <c r="A119" s="63" t="s">
        <v>44</v>
      </c>
      <c r="B119" s="64" t="s">
        <v>634</v>
      </c>
      <c r="C119" s="65" t="s">
        <v>286</v>
      </c>
      <c r="D119" s="75">
        <v>2</v>
      </c>
    </row>
    <row r="120" spans="1:4">
      <c r="A120" s="63" t="s">
        <v>54</v>
      </c>
      <c r="B120" s="64" t="s">
        <v>285</v>
      </c>
      <c r="C120" s="65" t="s">
        <v>286</v>
      </c>
      <c r="D120" s="75">
        <v>5</v>
      </c>
    </row>
    <row r="121" spans="1:4">
      <c r="A121" s="67"/>
      <c r="B121" s="68" t="s">
        <v>690</v>
      </c>
      <c r="C121" s="68" t="s">
        <v>684</v>
      </c>
      <c r="D121" s="74"/>
    </row>
    <row r="122" spans="1:4">
      <c r="A122" s="294"/>
      <c r="B122" s="295"/>
      <c r="C122" s="295"/>
      <c r="D122" s="295"/>
    </row>
    <row r="123" spans="1:4" ht="15.6">
      <c r="A123" s="290" t="s">
        <v>691</v>
      </c>
      <c r="B123" s="291"/>
      <c r="C123" s="291"/>
      <c r="D123" s="291"/>
    </row>
    <row r="124" spans="1:4" ht="26.4">
      <c r="A124" s="70">
        <v>1</v>
      </c>
      <c r="B124" s="71" t="s">
        <v>692</v>
      </c>
      <c r="C124" s="72" t="s">
        <v>164</v>
      </c>
      <c r="D124" s="76">
        <v>360</v>
      </c>
    </row>
    <row r="125" spans="1:4" ht="26.4">
      <c r="A125" s="67"/>
      <c r="B125" s="68" t="s">
        <v>693</v>
      </c>
      <c r="C125" s="68"/>
      <c r="D125" s="74"/>
    </row>
    <row r="126" spans="1:4">
      <c r="A126" s="77"/>
      <c r="B126" s="77"/>
      <c r="C126" s="77"/>
      <c r="D126" s="77"/>
    </row>
    <row r="127" spans="1:4">
      <c r="A127" s="77"/>
      <c r="B127" s="77"/>
      <c r="C127" s="77"/>
      <c r="D127" s="77"/>
    </row>
    <row r="128" spans="1:4">
      <c r="A128" s="78"/>
      <c r="B128" s="78" t="s">
        <v>694</v>
      </c>
      <c r="C128" s="78"/>
      <c r="D128" s="79"/>
    </row>
    <row r="129" spans="1:4">
      <c r="A129" s="78"/>
      <c r="B129" s="78" t="s">
        <v>695</v>
      </c>
      <c r="C129" s="78"/>
      <c r="D129" s="80">
        <v>0.03</v>
      </c>
    </row>
  </sheetData>
  <mergeCells count="20">
    <mergeCell ref="A20:D20"/>
    <mergeCell ref="A2:D2"/>
    <mergeCell ref="A4:D4"/>
    <mergeCell ref="A6:D6"/>
    <mergeCell ref="A8:A10"/>
    <mergeCell ref="B8:B10"/>
    <mergeCell ref="C8:C10"/>
    <mergeCell ref="D8:D10"/>
    <mergeCell ref="A12:D12"/>
    <mergeCell ref="A13:D13"/>
    <mergeCell ref="A14:D14"/>
    <mergeCell ref="A15:D15"/>
    <mergeCell ref="A16:D16"/>
    <mergeCell ref="A123:D123"/>
    <mergeCell ref="A21:D21"/>
    <mergeCell ref="A62:D62"/>
    <mergeCell ref="A63:D63"/>
    <mergeCell ref="A115:D115"/>
    <mergeCell ref="A116:D116"/>
    <mergeCell ref="A122:D122"/>
  </mergeCells>
  <pageMargins left="0.78740157480314965" right="0.19685039370078741" top="0.32" bottom="0.4" header="0.16" footer="0.24"/>
  <pageSetup paperSize="9" scale="89" fitToHeight="1000" orientation="portrait" r:id="rId1"/>
  <headerFooter>
    <oddHeader>&amp;C&amp;Л&amp;"Times New Roman,обычный"ПРОГРАММНЫЙ КОМПЛЕКС АВС4-UZ (5.1)&amp;Ц&amp;9&amp;С&amp;ПЭ200000010</oddHead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D100"/>
  <sheetViews>
    <sheetView zoomScale="130" zoomScaleNormal="130" workbookViewId="0">
      <selection activeCell="A14" sqref="A14"/>
    </sheetView>
  </sheetViews>
  <sheetFormatPr defaultColWidth="9.109375" defaultRowHeight="13.8"/>
  <cols>
    <col min="1" max="1" width="35.33203125" style="81" customWidth="1"/>
    <col min="2" max="2" width="6.109375" style="82" customWidth="1"/>
    <col min="3" max="3" width="10.33203125" style="83" customWidth="1"/>
    <col min="4" max="4" width="36" style="83" customWidth="1"/>
    <col min="5" max="16384" width="9.109375" style="85"/>
  </cols>
  <sheetData>
    <row r="1" spans="1:4">
      <c r="D1" s="84" t="s">
        <v>696</v>
      </c>
    </row>
    <row r="2" spans="1:4" ht="27.6">
      <c r="D2" s="81" t="s">
        <v>697</v>
      </c>
    </row>
    <row r="3" spans="1:4">
      <c r="D3" s="86" t="s">
        <v>698</v>
      </c>
    </row>
    <row r="4" spans="1:4">
      <c r="D4" s="86"/>
    </row>
    <row r="5" spans="1:4" ht="16.5" customHeight="1">
      <c r="A5" s="306" t="s">
        <v>699</v>
      </c>
      <c r="B5" s="306"/>
      <c r="C5" s="306"/>
      <c r="D5" s="306"/>
    </row>
    <row r="6" spans="1:4">
      <c r="A6" s="83"/>
    </row>
    <row r="7" spans="1:4" ht="12.75" customHeight="1">
      <c r="A7" s="307" t="s">
        <v>700</v>
      </c>
      <c r="B7" s="307"/>
      <c r="C7" s="307"/>
      <c r="D7" s="307"/>
    </row>
    <row r="9" spans="1:4" s="89" customFormat="1" ht="10.199999999999999">
      <c r="A9" s="88" t="s">
        <v>701</v>
      </c>
      <c r="B9" s="88" t="s">
        <v>702</v>
      </c>
      <c r="C9" s="88" t="s">
        <v>673</v>
      </c>
      <c r="D9" s="88" t="s">
        <v>703</v>
      </c>
    </row>
    <row r="10" spans="1:4">
      <c r="A10" s="90" t="s">
        <v>704</v>
      </c>
      <c r="B10" s="91" t="s">
        <v>705</v>
      </c>
      <c r="C10" s="91" t="s">
        <v>705</v>
      </c>
      <c r="D10" s="91" t="s">
        <v>705</v>
      </c>
    </row>
    <row r="11" spans="1:4">
      <c r="A11" s="92" t="s">
        <v>706</v>
      </c>
      <c r="B11" s="93" t="s">
        <v>707</v>
      </c>
      <c r="C11" s="93" t="s">
        <v>441</v>
      </c>
      <c r="D11" s="92" t="s">
        <v>708</v>
      </c>
    </row>
    <row r="12" spans="1:4">
      <c r="A12" s="92" t="s">
        <v>709</v>
      </c>
      <c r="B12" s="93" t="s">
        <v>707</v>
      </c>
      <c r="C12" s="93">
        <v>6</v>
      </c>
      <c r="D12" s="94" t="s">
        <v>710</v>
      </c>
    </row>
    <row r="13" spans="1:4">
      <c r="A13" s="95" t="s">
        <v>711</v>
      </c>
      <c r="B13" s="93" t="s">
        <v>707</v>
      </c>
      <c r="C13" s="93">
        <f>250/2</f>
        <v>125</v>
      </c>
      <c r="D13" s="94" t="s">
        <v>712</v>
      </c>
    </row>
    <row r="14" spans="1:4">
      <c r="A14" s="92" t="s">
        <v>713</v>
      </c>
      <c r="B14" s="93" t="s">
        <v>707</v>
      </c>
      <c r="C14" s="93" t="s">
        <v>714</v>
      </c>
      <c r="D14" s="92" t="s">
        <v>715</v>
      </c>
    </row>
    <row r="15" spans="1:4">
      <c r="A15" s="92" t="s">
        <v>716</v>
      </c>
      <c r="B15" s="93" t="s">
        <v>717</v>
      </c>
      <c r="C15" s="93" t="s">
        <v>718</v>
      </c>
      <c r="D15" s="92" t="s">
        <v>719</v>
      </c>
    </row>
    <row r="16" spans="1:4" ht="20.399999999999999">
      <c r="A16" s="92" t="s">
        <v>720</v>
      </c>
      <c r="B16" s="93" t="s">
        <v>721</v>
      </c>
      <c r="C16" s="93" t="s">
        <v>722</v>
      </c>
      <c r="D16" s="92" t="s">
        <v>723</v>
      </c>
    </row>
    <row r="17" spans="1:4" ht="20.399999999999999">
      <c r="A17" s="92" t="s">
        <v>724</v>
      </c>
      <c r="B17" s="93" t="s">
        <v>721</v>
      </c>
      <c r="C17" s="93" t="s">
        <v>725</v>
      </c>
      <c r="D17" s="92" t="s">
        <v>726</v>
      </c>
    </row>
    <row r="18" spans="1:4" ht="20.399999999999999">
      <c r="A18" s="92" t="s">
        <v>727</v>
      </c>
      <c r="B18" s="93" t="s">
        <v>721</v>
      </c>
      <c r="C18" s="93" t="s">
        <v>728</v>
      </c>
      <c r="D18" s="92" t="s">
        <v>729</v>
      </c>
    </row>
    <row r="19" spans="1:4">
      <c r="A19" s="92" t="s">
        <v>730</v>
      </c>
      <c r="B19" s="93" t="s">
        <v>721</v>
      </c>
      <c r="C19" s="93" t="s">
        <v>731</v>
      </c>
      <c r="D19" s="92" t="s">
        <v>732</v>
      </c>
    </row>
    <row r="20" spans="1:4" ht="20.399999999999999">
      <c r="A20" s="92" t="s">
        <v>733</v>
      </c>
      <c r="B20" s="93" t="s">
        <v>721</v>
      </c>
      <c r="C20" s="93" t="str">
        <f>C16</f>
        <v>238,336</v>
      </c>
      <c r="D20" s="92"/>
    </row>
    <row r="21" spans="1:4">
      <c r="A21" s="90" t="s">
        <v>734</v>
      </c>
      <c r="B21" s="91" t="s">
        <v>705</v>
      </c>
      <c r="C21" s="91" t="s">
        <v>705</v>
      </c>
      <c r="D21" s="91" t="s">
        <v>705</v>
      </c>
    </row>
    <row r="22" spans="1:4">
      <c r="A22" s="92" t="s">
        <v>735</v>
      </c>
      <c r="B22" s="93" t="s">
        <v>707</v>
      </c>
      <c r="C22" s="93" t="s">
        <v>736</v>
      </c>
      <c r="D22" s="92" t="s">
        <v>705</v>
      </c>
    </row>
    <row r="23" spans="1:4">
      <c r="A23" s="92" t="s">
        <v>737</v>
      </c>
      <c r="B23" s="93" t="s">
        <v>721</v>
      </c>
      <c r="C23" s="93" t="s">
        <v>738</v>
      </c>
      <c r="D23" s="92" t="s">
        <v>739</v>
      </c>
    </row>
    <row r="24" spans="1:4" ht="20.399999999999999">
      <c r="A24" s="92" t="s">
        <v>740</v>
      </c>
      <c r="B24" s="93" t="s">
        <v>721</v>
      </c>
      <c r="C24" s="93" t="s">
        <v>741</v>
      </c>
      <c r="D24" s="92" t="s">
        <v>742</v>
      </c>
    </row>
    <row r="25" spans="1:4" ht="20.399999999999999">
      <c r="A25" s="92" t="s">
        <v>743</v>
      </c>
      <c r="B25" s="93" t="s">
        <v>744</v>
      </c>
      <c r="C25" s="93" t="s">
        <v>745</v>
      </c>
      <c r="D25" s="92" t="s">
        <v>746</v>
      </c>
    </row>
    <row r="26" spans="1:4">
      <c r="A26" s="92" t="s">
        <v>747</v>
      </c>
      <c r="B26" s="93" t="s">
        <v>744</v>
      </c>
      <c r="C26" s="93" t="s">
        <v>745</v>
      </c>
      <c r="D26" s="92"/>
    </row>
    <row r="27" spans="1:4">
      <c r="A27" s="96" t="s">
        <v>748</v>
      </c>
      <c r="B27" s="97" t="s">
        <v>705</v>
      </c>
      <c r="C27" s="97" t="s">
        <v>705</v>
      </c>
      <c r="D27" s="97" t="s">
        <v>705</v>
      </c>
    </row>
    <row r="28" spans="1:4">
      <c r="A28" s="92" t="s">
        <v>749</v>
      </c>
      <c r="B28" s="93" t="s">
        <v>717</v>
      </c>
      <c r="C28" s="93" t="s">
        <v>750</v>
      </c>
      <c r="D28" s="92" t="s">
        <v>751</v>
      </c>
    </row>
    <row r="29" spans="1:4" ht="30.6">
      <c r="A29" s="92" t="s">
        <v>752</v>
      </c>
      <c r="B29" s="93" t="s">
        <v>717</v>
      </c>
      <c r="C29" s="93" t="s">
        <v>750</v>
      </c>
      <c r="D29" s="92" t="s">
        <v>751</v>
      </c>
    </row>
    <row r="30" spans="1:4" ht="30.6">
      <c r="A30" s="92" t="s">
        <v>753</v>
      </c>
      <c r="B30" s="93" t="s">
        <v>717</v>
      </c>
      <c r="C30" s="93" t="s">
        <v>750</v>
      </c>
      <c r="D30" s="92" t="s">
        <v>751</v>
      </c>
    </row>
    <row r="31" spans="1:4">
      <c r="A31" s="90" t="s">
        <v>754</v>
      </c>
      <c r="B31" s="91" t="s">
        <v>705</v>
      </c>
      <c r="C31" s="91" t="s">
        <v>705</v>
      </c>
      <c r="D31" s="91" t="s">
        <v>705</v>
      </c>
    </row>
    <row r="32" spans="1:4">
      <c r="A32" s="92" t="s">
        <v>755</v>
      </c>
      <c r="B32" s="93" t="s">
        <v>707</v>
      </c>
      <c r="C32" s="93" t="s">
        <v>756</v>
      </c>
      <c r="D32" s="92" t="s">
        <v>757</v>
      </c>
    </row>
    <row r="33" spans="1:4">
      <c r="A33" s="92" t="s">
        <v>758</v>
      </c>
      <c r="B33" s="93" t="s">
        <v>759</v>
      </c>
      <c r="C33" s="93" t="s">
        <v>760</v>
      </c>
      <c r="D33" s="92" t="s">
        <v>761</v>
      </c>
    </row>
    <row r="34" spans="1:4">
      <c r="A34" s="90" t="s">
        <v>762</v>
      </c>
      <c r="B34" s="91" t="s">
        <v>705</v>
      </c>
      <c r="C34" s="91" t="s">
        <v>705</v>
      </c>
      <c r="D34" s="91" t="s">
        <v>705</v>
      </c>
    </row>
    <row r="35" spans="1:4" ht="20.399999999999999">
      <c r="A35" s="95" t="s">
        <v>763</v>
      </c>
      <c r="B35" s="98" t="s">
        <v>721</v>
      </c>
      <c r="C35" s="98" t="str">
        <f>C17</f>
        <v>2,072</v>
      </c>
      <c r="D35" s="95" t="s">
        <v>705</v>
      </c>
    </row>
    <row r="36" spans="1:4" ht="30.6">
      <c r="A36" s="95" t="s">
        <v>764</v>
      </c>
      <c r="B36" s="98" t="s">
        <v>721</v>
      </c>
      <c r="C36" s="98" t="str">
        <f>C19</f>
        <v>229,176</v>
      </c>
      <c r="D36" s="95"/>
    </row>
    <row r="37" spans="1:4">
      <c r="A37" s="95" t="s">
        <v>765</v>
      </c>
      <c r="B37" s="98" t="s">
        <v>721</v>
      </c>
      <c r="C37" s="98" t="str">
        <f>C18</f>
        <v>7,088</v>
      </c>
      <c r="D37" s="95" t="s">
        <v>705</v>
      </c>
    </row>
    <row r="38" spans="1:4" ht="20.399999999999999">
      <c r="A38" s="95" t="s">
        <v>766</v>
      </c>
      <c r="B38" s="98" t="s">
        <v>744</v>
      </c>
      <c r="C38" s="98">
        <f>(C35+C37)*1.65</f>
        <v>15.113999999999999</v>
      </c>
      <c r="D38" s="95" t="s">
        <v>767</v>
      </c>
    </row>
    <row r="39" spans="1:4">
      <c r="A39" s="95" t="s">
        <v>768</v>
      </c>
      <c r="B39" s="98" t="s">
        <v>744</v>
      </c>
      <c r="C39" s="98">
        <f>229.176*1.65+15.114</f>
        <v>393.25439999999992</v>
      </c>
      <c r="D39" s="95" t="s">
        <v>769</v>
      </c>
    </row>
    <row r="40" spans="1:4">
      <c r="A40" s="95" t="s">
        <v>770</v>
      </c>
      <c r="B40" s="98" t="s">
        <v>721</v>
      </c>
      <c r="C40" s="98">
        <f>C20*1.1</f>
        <v>262.16960000000006</v>
      </c>
      <c r="D40" s="95" t="s">
        <v>771</v>
      </c>
    </row>
    <row r="41" spans="1:4">
      <c r="A41" s="95" t="s">
        <v>772</v>
      </c>
      <c r="B41" s="98" t="s">
        <v>744</v>
      </c>
      <c r="C41" s="99">
        <f>C40*1.6</f>
        <v>419.47136000000012</v>
      </c>
      <c r="D41" s="95" t="s">
        <v>773</v>
      </c>
    </row>
    <row r="42" spans="1:4" ht="20.399999999999999">
      <c r="A42" s="95" t="s">
        <v>774</v>
      </c>
      <c r="B42" s="98" t="s">
        <v>721</v>
      </c>
      <c r="C42" s="99">
        <f>C40*0.9</f>
        <v>235.95264000000006</v>
      </c>
      <c r="D42" s="95" t="s">
        <v>775</v>
      </c>
    </row>
    <row r="43" spans="1:4" ht="20.399999999999999">
      <c r="A43" s="95" t="s">
        <v>776</v>
      </c>
      <c r="B43" s="98" t="s">
        <v>721</v>
      </c>
      <c r="C43" s="99">
        <f>C40*0.1</f>
        <v>26.216960000000007</v>
      </c>
      <c r="D43" s="95" t="s">
        <v>777</v>
      </c>
    </row>
    <row r="44" spans="1:4" ht="20.399999999999999">
      <c r="A44" s="95" t="s">
        <v>778</v>
      </c>
      <c r="B44" s="98" t="s">
        <v>721</v>
      </c>
      <c r="C44" s="99">
        <f>C42</f>
        <v>235.95264000000006</v>
      </c>
      <c r="D44" s="95"/>
    </row>
    <row r="45" spans="1:4">
      <c r="A45" s="95" t="s">
        <v>779</v>
      </c>
      <c r="B45" s="98" t="s">
        <v>721</v>
      </c>
      <c r="C45" s="98">
        <f>C40</f>
        <v>262.16960000000006</v>
      </c>
      <c r="D45" s="95"/>
    </row>
    <row r="46" spans="1:4">
      <c r="A46" s="95" t="s">
        <v>780</v>
      </c>
      <c r="B46" s="98" t="s">
        <v>717</v>
      </c>
      <c r="C46" s="98" t="str">
        <f>C15</f>
        <v>150,92</v>
      </c>
      <c r="D46" s="95" t="s">
        <v>705</v>
      </c>
    </row>
    <row r="47" spans="1:4">
      <c r="A47" s="95" t="s">
        <v>781</v>
      </c>
      <c r="B47" s="98" t="s">
        <v>717</v>
      </c>
      <c r="C47" s="98">
        <f>C46*0.3</f>
        <v>45.275999999999996</v>
      </c>
      <c r="D47" s="95" t="s">
        <v>782</v>
      </c>
    </row>
    <row r="48" spans="1:4">
      <c r="A48" s="90" t="s">
        <v>783</v>
      </c>
      <c r="B48" s="91" t="s">
        <v>705</v>
      </c>
      <c r="C48" s="91" t="s">
        <v>705</v>
      </c>
      <c r="D48" s="91" t="s">
        <v>705</v>
      </c>
    </row>
    <row r="49" spans="1:4" ht="20.399999999999999">
      <c r="A49" s="92" t="s">
        <v>784</v>
      </c>
      <c r="B49" s="93" t="s">
        <v>721</v>
      </c>
      <c r="C49" s="93" t="s">
        <v>785</v>
      </c>
      <c r="D49" s="92" t="s">
        <v>786</v>
      </c>
    </row>
    <row r="50" spans="1:4">
      <c r="A50" s="92" t="s">
        <v>787</v>
      </c>
      <c r="B50" s="93" t="s">
        <v>721</v>
      </c>
      <c r="C50" s="93">
        <f>98/2*1.28*0.1</f>
        <v>6.2720000000000002</v>
      </c>
      <c r="D50" s="92" t="s">
        <v>788</v>
      </c>
    </row>
    <row r="51" spans="1:4" ht="20.399999999999999">
      <c r="A51" s="92" t="s">
        <v>789</v>
      </c>
      <c r="B51" s="93" t="s">
        <v>744</v>
      </c>
      <c r="C51" s="93">
        <f>6.272*1.65</f>
        <v>10.348800000000001</v>
      </c>
      <c r="D51" s="92" t="s">
        <v>790</v>
      </c>
    </row>
    <row r="52" spans="1:4">
      <c r="A52" s="92" t="s">
        <v>791</v>
      </c>
      <c r="B52" s="93" t="s">
        <v>744</v>
      </c>
      <c r="C52" s="93">
        <f>10.3488+5*0.44*2.4+1*0.72*2.4</f>
        <v>17.356800000000003</v>
      </c>
      <c r="D52" s="92" t="s">
        <v>792</v>
      </c>
    </row>
    <row r="53" spans="1:4" ht="20.399999999999999">
      <c r="A53" s="92" t="s">
        <v>793</v>
      </c>
      <c r="B53" s="93" t="s">
        <v>721</v>
      </c>
      <c r="C53" s="93" t="s">
        <v>785</v>
      </c>
      <c r="D53" s="92" t="s">
        <v>786</v>
      </c>
    </row>
    <row r="54" spans="1:4">
      <c r="A54" s="92" t="s">
        <v>794</v>
      </c>
      <c r="B54" s="93" t="s">
        <v>795</v>
      </c>
      <c r="C54" s="93" t="s">
        <v>61</v>
      </c>
      <c r="D54" s="92" t="s">
        <v>796</v>
      </c>
    </row>
    <row r="55" spans="1:4">
      <c r="A55" s="92" t="s">
        <v>797</v>
      </c>
      <c r="B55" s="93" t="s">
        <v>795</v>
      </c>
      <c r="C55" s="93" t="s">
        <v>19</v>
      </c>
      <c r="D55" s="92" t="s">
        <v>798</v>
      </c>
    </row>
    <row r="56" spans="1:4" ht="20.399999999999999">
      <c r="A56" s="92" t="s">
        <v>799</v>
      </c>
      <c r="B56" s="93" t="s">
        <v>721</v>
      </c>
      <c r="C56" s="93" t="s">
        <v>800</v>
      </c>
      <c r="D56" s="92" t="s">
        <v>705</v>
      </c>
    </row>
    <row r="57" spans="1:4">
      <c r="A57" s="90" t="s">
        <v>801</v>
      </c>
      <c r="B57" s="91" t="s">
        <v>705</v>
      </c>
      <c r="C57" s="91" t="s">
        <v>705</v>
      </c>
      <c r="D57" s="91" t="s">
        <v>705</v>
      </c>
    </row>
    <row r="58" spans="1:4">
      <c r="A58" s="92" t="s">
        <v>802</v>
      </c>
      <c r="B58" s="93" t="s">
        <v>744</v>
      </c>
      <c r="C58" s="93" t="s">
        <v>803</v>
      </c>
      <c r="D58" s="92" t="s">
        <v>804</v>
      </c>
    </row>
    <row r="59" spans="1:4">
      <c r="A59" s="92" t="s">
        <v>805</v>
      </c>
      <c r="B59" s="93" t="s">
        <v>795</v>
      </c>
      <c r="C59" s="93" t="s">
        <v>806</v>
      </c>
      <c r="D59" s="92" t="s">
        <v>807</v>
      </c>
    </row>
    <row r="60" spans="1:4">
      <c r="A60" s="92" t="s">
        <v>808</v>
      </c>
      <c r="B60" s="93" t="s">
        <v>795</v>
      </c>
      <c r="C60" s="93" t="s">
        <v>220</v>
      </c>
      <c r="D60" s="92" t="s">
        <v>705</v>
      </c>
    </row>
    <row r="61" spans="1:4">
      <c r="A61" s="92" t="s">
        <v>809</v>
      </c>
      <c r="B61" s="93" t="s">
        <v>795</v>
      </c>
      <c r="C61" s="93" t="s">
        <v>220</v>
      </c>
      <c r="D61" s="92" t="s">
        <v>810</v>
      </c>
    </row>
    <row r="62" spans="1:4">
      <c r="A62" s="92" t="s">
        <v>811</v>
      </c>
      <c r="B62" s="93" t="s">
        <v>812</v>
      </c>
      <c r="C62" s="93" t="s">
        <v>813</v>
      </c>
      <c r="D62" s="92" t="s">
        <v>814</v>
      </c>
    </row>
    <row r="63" spans="1:4">
      <c r="A63" s="92" t="s">
        <v>791</v>
      </c>
      <c r="B63" s="93" t="s">
        <v>744</v>
      </c>
      <c r="C63" s="93" t="s">
        <v>815</v>
      </c>
      <c r="D63" s="92" t="s">
        <v>816</v>
      </c>
    </row>
    <row r="64" spans="1:4">
      <c r="A64" s="90" t="s">
        <v>817</v>
      </c>
      <c r="B64" s="91" t="s">
        <v>705</v>
      </c>
      <c r="C64" s="91" t="s">
        <v>705</v>
      </c>
      <c r="D64" s="91" t="s">
        <v>705</v>
      </c>
    </row>
    <row r="65" spans="1:4" ht="20.399999999999999">
      <c r="A65" s="92" t="s">
        <v>818</v>
      </c>
      <c r="B65" s="93" t="s">
        <v>707</v>
      </c>
      <c r="C65" s="93" t="s">
        <v>819</v>
      </c>
      <c r="D65" s="92" t="s">
        <v>705</v>
      </c>
    </row>
    <row r="66" spans="1:4">
      <c r="A66" s="92" t="s">
        <v>820</v>
      </c>
      <c r="B66" s="93" t="s">
        <v>707</v>
      </c>
      <c r="C66" s="93" t="s">
        <v>821</v>
      </c>
      <c r="D66" s="92" t="s">
        <v>705</v>
      </c>
    </row>
    <row r="67" spans="1:4">
      <c r="A67" s="92" t="s">
        <v>822</v>
      </c>
      <c r="B67" s="93" t="s">
        <v>707</v>
      </c>
      <c r="C67" s="93" t="s">
        <v>161</v>
      </c>
      <c r="D67" s="92" t="s">
        <v>705</v>
      </c>
    </row>
    <row r="68" spans="1:4">
      <c r="A68" s="92" t="s">
        <v>791</v>
      </c>
      <c r="B68" s="93" t="s">
        <v>744</v>
      </c>
      <c r="C68" s="93" t="s">
        <v>823</v>
      </c>
      <c r="D68" s="92" t="s">
        <v>824</v>
      </c>
    </row>
    <row r="69" spans="1:4" ht="20.399999999999999">
      <c r="A69" s="92" t="s">
        <v>825</v>
      </c>
      <c r="B69" s="93" t="s">
        <v>707</v>
      </c>
      <c r="C69" s="93" t="s">
        <v>819</v>
      </c>
      <c r="D69" s="92" t="s">
        <v>705</v>
      </c>
    </row>
    <row r="70" spans="1:4">
      <c r="A70" s="92" t="s">
        <v>826</v>
      </c>
      <c r="B70" s="93" t="s">
        <v>707</v>
      </c>
      <c r="C70" s="93" t="s">
        <v>821</v>
      </c>
      <c r="D70" s="92" t="s">
        <v>705</v>
      </c>
    </row>
    <row r="71" spans="1:4">
      <c r="A71" s="92" t="s">
        <v>827</v>
      </c>
      <c r="B71" s="93" t="s">
        <v>707</v>
      </c>
      <c r="C71" s="93" t="s">
        <v>161</v>
      </c>
      <c r="D71" s="92" t="s">
        <v>705</v>
      </c>
    </row>
    <row r="72" spans="1:4">
      <c r="A72" s="92" t="s">
        <v>828</v>
      </c>
      <c r="B72" s="93" t="s">
        <v>795</v>
      </c>
      <c r="C72" s="93" t="s">
        <v>36</v>
      </c>
      <c r="D72" s="92" t="s">
        <v>705</v>
      </c>
    </row>
    <row r="73" spans="1:4">
      <c r="A73" s="92" t="s">
        <v>829</v>
      </c>
      <c r="B73" s="93" t="s">
        <v>795</v>
      </c>
      <c r="C73" s="93" t="s">
        <v>36</v>
      </c>
      <c r="D73" s="92" t="s">
        <v>705</v>
      </c>
    </row>
    <row r="74" spans="1:4">
      <c r="A74" s="92" t="s">
        <v>830</v>
      </c>
      <c r="B74" s="93" t="s">
        <v>795</v>
      </c>
      <c r="C74" s="93" t="s">
        <v>36</v>
      </c>
      <c r="D74" s="92" t="s">
        <v>705</v>
      </c>
    </row>
    <row r="75" spans="1:4">
      <c r="A75" s="92" t="s">
        <v>831</v>
      </c>
      <c r="B75" s="93" t="s">
        <v>795</v>
      </c>
      <c r="C75" s="93" t="s">
        <v>54</v>
      </c>
      <c r="D75" s="92" t="s">
        <v>705</v>
      </c>
    </row>
    <row r="76" spans="1:4" ht="20.399999999999999">
      <c r="A76" s="92" t="s">
        <v>832</v>
      </c>
      <c r="B76" s="93" t="s">
        <v>795</v>
      </c>
      <c r="C76" s="93" t="s">
        <v>54</v>
      </c>
      <c r="D76" s="92" t="s">
        <v>705</v>
      </c>
    </row>
    <row r="77" spans="1:4" ht="20.399999999999999">
      <c r="A77" s="92" t="s">
        <v>833</v>
      </c>
      <c r="B77" s="93" t="s">
        <v>717</v>
      </c>
      <c r="C77" s="93" t="s">
        <v>834</v>
      </c>
      <c r="D77" s="92" t="s">
        <v>835</v>
      </c>
    </row>
    <row r="78" spans="1:4" ht="20.399999999999999">
      <c r="A78" s="92" t="s">
        <v>836</v>
      </c>
      <c r="B78" s="93" t="s">
        <v>795</v>
      </c>
      <c r="C78" s="93" t="s">
        <v>563</v>
      </c>
      <c r="D78" s="92" t="s">
        <v>837</v>
      </c>
    </row>
    <row r="79" spans="1:4">
      <c r="A79" s="92" t="s">
        <v>838</v>
      </c>
      <c r="B79" s="93" t="s">
        <v>744</v>
      </c>
      <c r="C79" s="93" t="s">
        <v>839</v>
      </c>
      <c r="D79" s="92" t="s">
        <v>840</v>
      </c>
    </row>
    <row r="80" spans="1:4">
      <c r="A80" s="92" t="s">
        <v>841</v>
      </c>
      <c r="B80" s="93" t="s">
        <v>795</v>
      </c>
      <c r="C80" s="93" t="s">
        <v>36</v>
      </c>
      <c r="D80" s="92" t="s">
        <v>705</v>
      </c>
    </row>
    <row r="81" spans="1:4">
      <c r="A81" s="92" t="s">
        <v>842</v>
      </c>
      <c r="B81" s="93" t="s">
        <v>795</v>
      </c>
      <c r="C81" s="93" t="s">
        <v>36</v>
      </c>
      <c r="D81" s="92" t="s">
        <v>705</v>
      </c>
    </row>
    <row r="82" spans="1:4">
      <c r="A82" s="92" t="s">
        <v>843</v>
      </c>
      <c r="B82" s="93" t="s">
        <v>795</v>
      </c>
      <c r="C82" s="93" t="s">
        <v>207</v>
      </c>
      <c r="D82" s="92" t="s">
        <v>844</v>
      </c>
    </row>
    <row r="83" spans="1:4">
      <c r="A83" s="90" t="s">
        <v>845</v>
      </c>
      <c r="B83" s="91" t="s">
        <v>705</v>
      </c>
      <c r="C83" s="91" t="s">
        <v>705</v>
      </c>
      <c r="D83" s="91" t="s">
        <v>705</v>
      </c>
    </row>
    <row r="84" spans="1:4" ht="20.399999999999999">
      <c r="A84" s="92" t="s">
        <v>846</v>
      </c>
      <c r="B84" s="93" t="s">
        <v>717</v>
      </c>
      <c r="C84" s="93" t="s">
        <v>847</v>
      </c>
      <c r="D84" s="92" t="s">
        <v>848</v>
      </c>
    </row>
    <row r="85" spans="1:4" ht="20.399999999999999">
      <c r="A85" s="92" t="s">
        <v>789</v>
      </c>
      <c r="B85" s="93" t="s">
        <v>744</v>
      </c>
      <c r="C85" s="93" t="s">
        <v>849</v>
      </c>
      <c r="D85" s="92" t="s">
        <v>850</v>
      </c>
    </row>
    <row r="86" spans="1:4">
      <c r="A86" s="92" t="s">
        <v>791</v>
      </c>
      <c r="B86" s="93" t="s">
        <v>744</v>
      </c>
      <c r="C86" s="93" t="s">
        <v>849</v>
      </c>
      <c r="D86" s="92" t="s">
        <v>705</v>
      </c>
    </row>
    <row r="87" spans="1:4">
      <c r="A87" s="92" t="s">
        <v>851</v>
      </c>
      <c r="B87" s="93" t="s">
        <v>707</v>
      </c>
      <c r="C87" s="93">
        <v>360</v>
      </c>
      <c r="D87" s="92" t="s">
        <v>852</v>
      </c>
    </row>
    <row r="88" spans="1:4" ht="20.399999999999999">
      <c r="A88" s="92" t="s">
        <v>853</v>
      </c>
      <c r="B88" s="93" t="s">
        <v>717</v>
      </c>
      <c r="C88" s="93" t="s">
        <v>854</v>
      </c>
      <c r="D88" s="92" t="s">
        <v>855</v>
      </c>
    </row>
    <row r="89" spans="1:4">
      <c r="A89" s="90" t="s">
        <v>856</v>
      </c>
      <c r="B89" s="91" t="s">
        <v>705</v>
      </c>
      <c r="C89" s="91" t="s">
        <v>705</v>
      </c>
      <c r="D89" s="91" t="s">
        <v>705</v>
      </c>
    </row>
    <row r="90" spans="1:4">
      <c r="A90" s="92" t="s">
        <v>857</v>
      </c>
      <c r="B90" s="93" t="s">
        <v>795</v>
      </c>
      <c r="C90" s="93" t="s">
        <v>36</v>
      </c>
      <c r="D90" s="92" t="s">
        <v>705</v>
      </c>
    </row>
    <row r="91" spans="1:4">
      <c r="A91" s="92" t="s">
        <v>858</v>
      </c>
      <c r="B91" s="93" t="s">
        <v>795</v>
      </c>
      <c r="C91" s="93" t="s">
        <v>36</v>
      </c>
      <c r="D91" s="92" t="s">
        <v>705</v>
      </c>
    </row>
    <row r="92" spans="1:4">
      <c r="A92" s="92" t="s">
        <v>859</v>
      </c>
      <c r="B92" s="93" t="s">
        <v>795</v>
      </c>
      <c r="C92" s="93" t="s">
        <v>36</v>
      </c>
      <c r="D92" s="92" t="s">
        <v>705</v>
      </c>
    </row>
    <row r="93" spans="1:4">
      <c r="A93" s="92" t="s">
        <v>860</v>
      </c>
      <c r="B93" s="93" t="s">
        <v>744</v>
      </c>
      <c r="C93" s="93" t="s">
        <v>861</v>
      </c>
      <c r="D93" s="92" t="s">
        <v>862</v>
      </c>
    </row>
    <row r="94" spans="1:4">
      <c r="A94" s="92" t="s">
        <v>863</v>
      </c>
      <c r="B94" s="93" t="s">
        <v>795</v>
      </c>
      <c r="C94" s="93" t="s">
        <v>36</v>
      </c>
      <c r="D94" s="92" t="s">
        <v>705</v>
      </c>
    </row>
    <row r="95" spans="1:4">
      <c r="A95" s="92" t="s">
        <v>864</v>
      </c>
      <c r="B95" s="93" t="s">
        <v>795</v>
      </c>
      <c r="C95" s="93" t="s">
        <v>36</v>
      </c>
      <c r="D95" s="92" t="s">
        <v>705</v>
      </c>
    </row>
    <row r="96" spans="1:4">
      <c r="A96" s="90" t="s">
        <v>865</v>
      </c>
      <c r="B96" s="91" t="s">
        <v>705</v>
      </c>
      <c r="C96" s="91" t="s">
        <v>705</v>
      </c>
      <c r="D96" s="91" t="s">
        <v>705</v>
      </c>
    </row>
    <row r="97" spans="1:4">
      <c r="A97" s="92" t="s">
        <v>866</v>
      </c>
      <c r="B97" s="93" t="s">
        <v>707</v>
      </c>
      <c r="C97" s="93" t="s">
        <v>867</v>
      </c>
      <c r="D97" s="92" t="s">
        <v>852</v>
      </c>
    </row>
    <row r="100" spans="1:4">
      <c r="A100" s="83" t="s">
        <v>868</v>
      </c>
      <c r="D100" s="81" t="s">
        <v>869</v>
      </c>
    </row>
  </sheetData>
  <mergeCells count="2">
    <mergeCell ref="A5:D5"/>
    <mergeCell ref="A7:D7"/>
  </mergeCells>
  <pageMargins left="0.78740157480314965" right="0.39370078740157483" top="0.51181102362204722" bottom="0.51181102362204722" header="0.11811023622047245" footer="0.11811023622047245"/>
  <pageSetup paperSize="9" orientation="portrait" r:id="rId1"/>
  <headerFooter alignWithMargins="0">
    <oddFooter>Страница &amp;P из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0"/>
  <sheetViews>
    <sheetView showGridLines="0" workbookViewId="0">
      <selection activeCell="B2" sqref="B2:F2"/>
    </sheetView>
  </sheetViews>
  <sheetFormatPr defaultColWidth="9.109375" defaultRowHeight="13.2" outlineLevelRow="1"/>
  <cols>
    <col min="1" max="1" width="5.44140625" style="14" customWidth="1"/>
    <col min="2" max="2" width="13.5546875" style="14" customWidth="1"/>
    <col min="3" max="3" width="82.88671875" style="14" customWidth="1"/>
    <col min="4" max="6" width="10.109375" style="14" customWidth="1"/>
    <col min="7" max="16384" width="9.109375" style="14"/>
  </cols>
  <sheetData>
    <row r="1" spans="1:6" s="1" customFormat="1">
      <c r="F1" s="2" t="s">
        <v>0</v>
      </c>
    </row>
    <row r="2" spans="1:6" s="1" customFormat="1" ht="80.25" customHeight="1">
      <c r="B2" s="286"/>
      <c r="C2" s="286"/>
      <c r="D2" s="286"/>
      <c r="E2" s="286"/>
      <c r="F2" s="286"/>
    </row>
    <row r="3" spans="1:6" s="1" customFormat="1">
      <c r="A3" s="3"/>
      <c r="B3" s="287" t="s">
        <v>2</v>
      </c>
      <c r="C3" s="287"/>
      <c r="D3" s="287"/>
      <c r="E3" s="287"/>
      <c r="F3" s="287"/>
    </row>
    <row r="4" spans="1:6" s="1" customFormat="1">
      <c r="C4" s="4"/>
      <c r="D4" s="4"/>
      <c r="E4" s="4"/>
      <c r="F4" s="4"/>
    </row>
    <row r="5" spans="1:6" s="1" customFormat="1" ht="15.6">
      <c r="A5" s="5"/>
      <c r="B5" s="5"/>
      <c r="C5" s="6" t="s">
        <v>3</v>
      </c>
      <c r="D5" s="288" t="s">
        <v>870</v>
      </c>
      <c r="E5" s="288"/>
      <c r="F5" s="288"/>
    </row>
    <row r="6" spans="1:6" s="1" customFormat="1">
      <c r="A6" s="3"/>
      <c r="B6" s="289" t="s">
        <v>5</v>
      </c>
      <c r="C6" s="289"/>
      <c r="D6" s="289"/>
      <c r="E6" s="289"/>
      <c r="F6" s="289"/>
    </row>
    <row r="7" spans="1:6" s="1" customFormat="1">
      <c r="D7" s="4"/>
      <c r="F7" s="7" t="s">
        <v>6</v>
      </c>
    </row>
    <row r="8" spans="1:6" s="1" customFormat="1">
      <c r="A8" s="7" t="s">
        <v>7</v>
      </c>
      <c r="B8" s="286" t="s">
        <v>871</v>
      </c>
      <c r="C8" s="286"/>
      <c r="D8" s="286"/>
      <c r="E8" s="286"/>
      <c r="F8" s="286"/>
    </row>
    <row r="9" spans="1:6" s="1" customFormat="1">
      <c r="A9" s="3"/>
      <c r="B9" s="287" t="s">
        <v>9</v>
      </c>
      <c r="C9" s="287"/>
      <c r="D9" s="287"/>
      <c r="E9" s="287"/>
      <c r="F9" s="287"/>
    </row>
    <row r="10" spans="1:6" s="1" customFormat="1"/>
    <row r="11" spans="1:6" s="1" customFormat="1">
      <c r="A11" s="8" t="s">
        <v>10</v>
      </c>
      <c r="B11" s="8"/>
      <c r="C11" s="281"/>
      <c r="D11" s="281"/>
      <c r="E11" s="281"/>
      <c r="F11" s="281"/>
    </row>
    <row r="12" spans="1:6" s="9" customFormat="1" ht="12.75" customHeight="1">
      <c r="A12" s="282" t="s">
        <v>11</v>
      </c>
      <c r="B12" s="282" t="s">
        <v>12</v>
      </c>
      <c r="C12" s="282" t="s">
        <v>13</v>
      </c>
      <c r="D12" s="282" t="s">
        <v>14</v>
      </c>
      <c r="E12" s="284" t="s">
        <v>15</v>
      </c>
      <c r="F12" s="285"/>
    </row>
    <row r="13" spans="1:6" s="9" customFormat="1" ht="34.5" customHeight="1">
      <c r="A13" s="283"/>
      <c r="B13" s="283"/>
      <c r="C13" s="283"/>
      <c r="D13" s="283"/>
      <c r="E13" s="10" t="s">
        <v>16</v>
      </c>
      <c r="F13" s="10" t="s">
        <v>17</v>
      </c>
    </row>
    <row r="14" spans="1:6" s="13" customFormat="1">
      <c r="A14" s="11">
        <v>1</v>
      </c>
      <c r="B14" s="12">
        <v>2</v>
      </c>
      <c r="C14" s="12">
        <v>3</v>
      </c>
      <c r="D14" s="12">
        <v>4</v>
      </c>
      <c r="E14" s="12">
        <v>5</v>
      </c>
      <c r="F14" s="12">
        <v>6</v>
      </c>
    </row>
    <row r="15" spans="1:6">
      <c r="A15" s="278"/>
      <c r="B15" s="279"/>
      <c r="C15" s="279"/>
      <c r="D15" s="279"/>
      <c r="E15" s="279"/>
      <c r="F15" s="280"/>
    </row>
    <row r="16" spans="1:6" ht="15.75" customHeight="1">
      <c r="A16" s="310" t="s">
        <v>18</v>
      </c>
      <c r="B16" s="311"/>
      <c r="C16" s="311"/>
      <c r="D16" s="311"/>
      <c r="E16" s="311"/>
      <c r="F16" s="312"/>
    </row>
    <row r="17" spans="1:7" s="1" customFormat="1">
      <c r="A17" s="100" t="s">
        <v>19</v>
      </c>
      <c r="B17" s="101" t="s">
        <v>20</v>
      </c>
      <c r="C17" s="101" t="s">
        <v>21</v>
      </c>
      <c r="D17" s="102" t="s">
        <v>22</v>
      </c>
      <c r="E17" s="308">
        <v>0.1</v>
      </c>
      <c r="F17" s="309"/>
      <c r="G17" s="18"/>
    </row>
    <row r="18" spans="1:7" s="23" customFormat="1" outlineLevel="1">
      <c r="A18" s="103" t="s">
        <v>23</v>
      </c>
      <c r="B18" s="104" t="s">
        <v>19</v>
      </c>
      <c r="C18" s="105" t="s">
        <v>24</v>
      </c>
      <c r="D18" s="104" t="s">
        <v>25</v>
      </c>
      <c r="E18" s="106">
        <v>7.46</v>
      </c>
      <c r="F18" s="106">
        <v>0.746</v>
      </c>
    </row>
    <row r="19" spans="1:7" s="28" customFormat="1" outlineLevel="1">
      <c r="A19" s="107" t="s">
        <v>26</v>
      </c>
      <c r="B19" s="108" t="s">
        <v>27</v>
      </c>
      <c r="C19" s="109" t="s">
        <v>28</v>
      </c>
      <c r="D19" s="108" t="s">
        <v>29</v>
      </c>
      <c r="E19" s="110">
        <v>0.04</v>
      </c>
      <c r="F19" s="110">
        <v>4.0000000000000001E-3</v>
      </c>
    </row>
    <row r="20" spans="1:7" s="28" customFormat="1" outlineLevel="1">
      <c r="A20" s="111" t="s">
        <v>30</v>
      </c>
      <c r="B20" s="112" t="s">
        <v>31</v>
      </c>
      <c r="C20" s="113" t="s">
        <v>32</v>
      </c>
      <c r="D20" s="112" t="s">
        <v>29</v>
      </c>
      <c r="E20" s="114">
        <v>0.01</v>
      </c>
      <c r="F20" s="114">
        <v>1E-3</v>
      </c>
    </row>
    <row r="21" spans="1:7" s="28" customFormat="1" outlineLevel="1">
      <c r="A21" s="111" t="s">
        <v>33</v>
      </c>
      <c r="B21" s="112" t="s">
        <v>34</v>
      </c>
      <c r="C21" s="113" t="s">
        <v>35</v>
      </c>
      <c r="D21" s="112" t="s">
        <v>29</v>
      </c>
      <c r="E21" s="114">
        <v>15.29</v>
      </c>
      <c r="F21" s="114">
        <v>1.5289999999999999</v>
      </c>
    </row>
    <row r="22" spans="1:7" s="1" customFormat="1">
      <c r="A22" s="100" t="s">
        <v>36</v>
      </c>
      <c r="B22" s="101" t="s">
        <v>37</v>
      </c>
      <c r="C22" s="101" t="s">
        <v>38</v>
      </c>
      <c r="D22" s="102" t="s">
        <v>39</v>
      </c>
      <c r="E22" s="308">
        <v>2.3099999999999999E-2</v>
      </c>
      <c r="F22" s="309"/>
      <c r="G22" s="18"/>
    </row>
    <row r="23" spans="1:7" s="23" customFormat="1" outlineLevel="1">
      <c r="A23" s="103" t="s">
        <v>40</v>
      </c>
      <c r="B23" s="104" t="s">
        <v>19</v>
      </c>
      <c r="C23" s="105" t="s">
        <v>24</v>
      </c>
      <c r="D23" s="104" t="s">
        <v>25</v>
      </c>
      <c r="E23" s="106">
        <v>15.6</v>
      </c>
      <c r="F23" s="106">
        <v>0.36036000000000001</v>
      </c>
    </row>
    <row r="24" spans="1:7" s="28" customFormat="1" outlineLevel="1">
      <c r="A24" s="107" t="s">
        <v>41</v>
      </c>
      <c r="B24" s="108" t="s">
        <v>42</v>
      </c>
      <c r="C24" s="109" t="s">
        <v>43</v>
      </c>
      <c r="D24" s="108" t="s">
        <v>29</v>
      </c>
      <c r="E24" s="110">
        <v>2.67</v>
      </c>
      <c r="F24" s="110">
        <v>6.1677000000000003E-2</v>
      </c>
    </row>
    <row r="25" spans="1:7" s="1" customFormat="1">
      <c r="A25" s="100" t="s">
        <v>44</v>
      </c>
      <c r="B25" s="101" t="s">
        <v>45</v>
      </c>
      <c r="C25" s="101" t="s">
        <v>46</v>
      </c>
      <c r="D25" s="102" t="s">
        <v>39</v>
      </c>
      <c r="E25" s="308">
        <v>2.3099999999999999E-2</v>
      </c>
      <c r="F25" s="309"/>
      <c r="G25" s="18"/>
    </row>
    <row r="26" spans="1:7" s="23" customFormat="1" outlineLevel="1">
      <c r="A26" s="103" t="s">
        <v>47</v>
      </c>
      <c r="B26" s="104" t="s">
        <v>19</v>
      </c>
      <c r="C26" s="105" t="s">
        <v>24</v>
      </c>
      <c r="D26" s="104" t="s">
        <v>25</v>
      </c>
      <c r="E26" s="106">
        <v>155</v>
      </c>
      <c r="F26" s="106">
        <v>3.5804999999999998</v>
      </c>
    </row>
    <row r="27" spans="1:7" s="28" customFormat="1" ht="24" outlineLevel="1">
      <c r="A27" s="107" t="s">
        <v>48</v>
      </c>
      <c r="B27" s="108" t="s">
        <v>49</v>
      </c>
      <c r="C27" s="109" t="s">
        <v>50</v>
      </c>
      <c r="D27" s="108" t="s">
        <v>29</v>
      </c>
      <c r="E27" s="110">
        <v>44.08</v>
      </c>
      <c r="F27" s="110">
        <v>1.0182</v>
      </c>
    </row>
    <row r="28" spans="1:7" s="28" customFormat="1" ht="24" outlineLevel="1">
      <c r="A28" s="111" t="s">
        <v>51</v>
      </c>
      <c r="B28" s="112" t="s">
        <v>52</v>
      </c>
      <c r="C28" s="113" t="s">
        <v>53</v>
      </c>
      <c r="D28" s="112" t="s">
        <v>29</v>
      </c>
      <c r="E28" s="114">
        <v>75</v>
      </c>
      <c r="F28" s="114">
        <v>1.7324999999999999</v>
      </c>
    </row>
    <row r="29" spans="1:7" s="1" customFormat="1" ht="39.6">
      <c r="A29" s="100" t="s">
        <v>54</v>
      </c>
      <c r="B29" s="101" t="s">
        <v>55</v>
      </c>
      <c r="C29" s="101" t="s">
        <v>56</v>
      </c>
      <c r="D29" s="102" t="s">
        <v>57</v>
      </c>
      <c r="E29" s="308">
        <v>8.5470000000000006</v>
      </c>
      <c r="F29" s="309"/>
      <c r="G29" s="18"/>
    </row>
    <row r="30" spans="1:7" s="28" customFormat="1" ht="24" outlineLevel="1">
      <c r="A30" s="107" t="s">
        <v>58</v>
      </c>
      <c r="B30" s="108" t="s">
        <v>59</v>
      </c>
      <c r="C30" s="109" t="s">
        <v>60</v>
      </c>
      <c r="D30" s="108" t="s">
        <v>29</v>
      </c>
      <c r="E30" s="110">
        <v>2.4E-2</v>
      </c>
      <c r="F30" s="110">
        <v>0.205128</v>
      </c>
    </row>
    <row r="31" spans="1:7" s="1" customFormat="1" ht="26.4">
      <c r="A31" s="100" t="s">
        <v>61</v>
      </c>
      <c r="B31" s="101" t="s">
        <v>872</v>
      </c>
      <c r="C31" s="101" t="s">
        <v>63</v>
      </c>
      <c r="D31" s="102" t="s">
        <v>57</v>
      </c>
      <c r="E31" s="308">
        <v>8.5470000000000006</v>
      </c>
      <c r="F31" s="309"/>
      <c r="G31" s="18"/>
    </row>
    <row r="32" spans="1:7" s="28" customFormat="1" outlineLevel="1">
      <c r="A32" s="107" t="s">
        <v>64</v>
      </c>
      <c r="B32" s="108" t="s">
        <v>65</v>
      </c>
      <c r="C32" s="109" t="s">
        <v>66</v>
      </c>
      <c r="D32" s="108" t="s">
        <v>29</v>
      </c>
      <c r="E32" s="110">
        <v>0.14779999999999999</v>
      </c>
      <c r="F32" s="110">
        <v>1.2632000000000001</v>
      </c>
    </row>
    <row r="33" spans="1:7" s="1" customFormat="1" ht="39.6">
      <c r="A33" s="100" t="s">
        <v>67</v>
      </c>
      <c r="B33" s="101" t="s">
        <v>68</v>
      </c>
      <c r="C33" s="101" t="s">
        <v>69</v>
      </c>
      <c r="D33" s="102" t="s">
        <v>70</v>
      </c>
      <c r="E33" s="308">
        <v>1.54E-2</v>
      </c>
      <c r="F33" s="309"/>
      <c r="G33" s="18"/>
    </row>
    <row r="34" spans="1:7" s="23" customFormat="1" outlineLevel="1">
      <c r="A34" s="103" t="s">
        <v>71</v>
      </c>
      <c r="B34" s="104" t="s">
        <v>19</v>
      </c>
      <c r="C34" s="105" t="s">
        <v>24</v>
      </c>
      <c r="D34" s="104" t="s">
        <v>25</v>
      </c>
      <c r="E34" s="106">
        <v>33</v>
      </c>
      <c r="F34" s="106">
        <v>0.50819999999999999</v>
      </c>
    </row>
    <row r="35" spans="1:7" s="28" customFormat="1" outlineLevel="1">
      <c r="A35" s="107" t="s">
        <v>72</v>
      </c>
      <c r="B35" s="108" t="s">
        <v>73</v>
      </c>
      <c r="C35" s="109" t="s">
        <v>74</v>
      </c>
      <c r="D35" s="108" t="s">
        <v>29</v>
      </c>
      <c r="E35" s="110">
        <v>0.36</v>
      </c>
      <c r="F35" s="110">
        <v>5.5440000000000003E-3</v>
      </c>
    </row>
    <row r="36" spans="1:7" s="28" customFormat="1" outlineLevel="1">
      <c r="A36" s="111" t="s">
        <v>75</v>
      </c>
      <c r="B36" s="112" t="s">
        <v>27</v>
      </c>
      <c r="C36" s="113" t="s">
        <v>28</v>
      </c>
      <c r="D36" s="112" t="s">
        <v>29</v>
      </c>
      <c r="E36" s="114">
        <v>3.98</v>
      </c>
      <c r="F36" s="114">
        <v>6.1291999999999999E-2</v>
      </c>
    </row>
    <row r="37" spans="1:7" s="28" customFormat="1" outlineLevel="1">
      <c r="A37" s="111" t="s">
        <v>76</v>
      </c>
      <c r="B37" s="112" t="s">
        <v>77</v>
      </c>
      <c r="C37" s="113" t="s">
        <v>78</v>
      </c>
      <c r="D37" s="112" t="s">
        <v>29</v>
      </c>
      <c r="E37" s="114">
        <v>2.35</v>
      </c>
      <c r="F37" s="114">
        <v>3.619E-2</v>
      </c>
    </row>
    <row r="38" spans="1:7" s="28" customFormat="1" outlineLevel="1">
      <c r="A38" s="111" t="s">
        <v>79</v>
      </c>
      <c r="B38" s="112" t="s">
        <v>80</v>
      </c>
      <c r="C38" s="113" t="s">
        <v>81</v>
      </c>
      <c r="D38" s="112" t="s">
        <v>29</v>
      </c>
      <c r="E38" s="114">
        <v>8.51</v>
      </c>
      <c r="F38" s="114">
        <v>0.131054</v>
      </c>
    </row>
    <row r="39" spans="1:7" s="28" customFormat="1" outlineLevel="1">
      <c r="A39" s="111" t="s">
        <v>82</v>
      </c>
      <c r="B39" s="112" t="s">
        <v>83</v>
      </c>
      <c r="C39" s="113" t="s">
        <v>84</v>
      </c>
      <c r="D39" s="112" t="s">
        <v>29</v>
      </c>
      <c r="E39" s="114">
        <v>19</v>
      </c>
      <c r="F39" s="114">
        <v>0.29260000000000003</v>
      </c>
    </row>
    <row r="40" spans="1:7" s="28" customFormat="1" outlineLevel="1">
      <c r="A40" s="111" t="s">
        <v>85</v>
      </c>
      <c r="B40" s="112" t="s">
        <v>86</v>
      </c>
      <c r="C40" s="113" t="s">
        <v>87</v>
      </c>
      <c r="D40" s="112" t="s">
        <v>29</v>
      </c>
      <c r="E40" s="114">
        <v>2.6</v>
      </c>
      <c r="F40" s="114">
        <v>4.0039999999999999E-2</v>
      </c>
    </row>
    <row r="41" spans="1:7" s="33" customFormat="1" ht="24" outlineLevel="1">
      <c r="A41" s="115" t="s">
        <v>88</v>
      </c>
      <c r="B41" s="116" t="s">
        <v>89</v>
      </c>
      <c r="C41" s="117" t="s">
        <v>90</v>
      </c>
      <c r="D41" s="116" t="s">
        <v>91</v>
      </c>
      <c r="E41" s="118">
        <v>15</v>
      </c>
      <c r="F41" s="118">
        <v>0.23100000000000001</v>
      </c>
    </row>
    <row r="42" spans="1:7" s="33" customFormat="1" ht="24" outlineLevel="1">
      <c r="A42" s="119" t="s">
        <v>92</v>
      </c>
      <c r="B42" s="120" t="s">
        <v>93</v>
      </c>
      <c r="C42" s="121" t="s">
        <v>94</v>
      </c>
      <c r="D42" s="120" t="s">
        <v>91</v>
      </c>
      <c r="E42" s="122">
        <v>189</v>
      </c>
      <c r="F42" s="122">
        <v>2.9106000000000001</v>
      </c>
    </row>
    <row r="43" spans="1:7" s="1" customFormat="1" ht="39.6">
      <c r="A43" s="100" t="s">
        <v>95</v>
      </c>
      <c r="B43" s="101" t="s">
        <v>96</v>
      </c>
      <c r="C43" s="101" t="s">
        <v>97</v>
      </c>
      <c r="D43" s="102" t="s">
        <v>70</v>
      </c>
      <c r="E43" s="308">
        <v>1.54E-2</v>
      </c>
      <c r="F43" s="309"/>
      <c r="G43" s="18"/>
    </row>
    <row r="44" spans="1:7" s="23" customFormat="1" outlineLevel="1">
      <c r="A44" s="103" t="s">
        <v>98</v>
      </c>
      <c r="B44" s="104" t="s">
        <v>19</v>
      </c>
      <c r="C44" s="105" t="s">
        <v>24</v>
      </c>
      <c r="D44" s="104" t="s">
        <v>25</v>
      </c>
      <c r="E44" s="106">
        <v>16.63</v>
      </c>
      <c r="F44" s="106">
        <v>0.256102</v>
      </c>
    </row>
    <row r="45" spans="1:7" s="28" customFormat="1" outlineLevel="1">
      <c r="A45" s="107" t="s">
        <v>99</v>
      </c>
      <c r="B45" s="108" t="s">
        <v>100</v>
      </c>
      <c r="C45" s="109" t="s">
        <v>101</v>
      </c>
      <c r="D45" s="108" t="s">
        <v>29</v>
      </c>
      <c r="E45" s="110">
        <v>1.39</v>
      </c>
      <c r="F45" s="110">
        <v>2.1406000000000001E-2</v>
      </c>
    </row>
    <row r="46" spans="1:7" s="28" customFormat="1" outlineLevel="1">
      <c r="A46" s="111" t="s">
        <v>102</v>
      </c>
      <c r="B46" s="112" t="s">
        <v>103</v>
      </c>
      <c r="C46" s="113" t="s">
        <v>104</v>
      </c>
      <c r="D46" s="112" t="s">
        <v>29</v>
      </c>
      <c r="E46" s="114">
        <v>0.24</v>
      </c>
      <c r="F46" s="114">
        <v>3.6960000000000001E-3</v>
      </c>
    </row>
    <row r="47" spans="1:7" s="28" customFormat="1" outlineLevel="1">
      <c r="A47" s="111" t="s">
        <v>105</v>
      </c>
      <c r="B47" s="112" t="s">
        <v>86</v>
      </c>
      <c r="C47" s="113" t="s">
        <v>87</v>
      </c>
      <c r="D47" s="112" t="s">
        <v>29</v>
      </c>
      <c r="E47" s="114">
        <v>0.5</v>
      </c>
      <c r="F47" s="114">
        <v>7.7000000000000002E-3</v>
      </c>
    </row>
    <row r="48" spans="1:7" s="28" customFormat="1" outlineLevel="1">
      <c r="A48" s="111" t="s">
        <v>106</v>
      </c>
      <c r="B48" s="112" t="s">
        <v>107</v>
      </c>
      <c r="C48" s="113" t="s">
        <v>108</v>
      </c>
      <c r="D48" s="112" t="s">
        <v>29</v>
      </c>
      <c r="E48" s="114">
        <v>0.12</v>
      </c>
      <c r="F48" s="114">
        <v>1.848E-3</v>
      </c>
    </row>
    <row r="49" spans="1:7" s="28" customFormat="1" outlineLevel="1">
      <c r="A49" s="111" t="s">
        <v>109</v>
      </c>
      <c r="B49" s="112" t="s">
        <v>110</v>
      </c>
      <c r="C49" s="113" t="s">
        <v>111</v>
      </c>
      <c r="D49" s="112" t="s">
        <v>29</v>
      </c>
      <c r="E49" s="114">
        <v>1.39</v>
      </c>
      <c r="F49" s="114">
        <v>2.1406000000000001E-2</v>
      </c>
    </row>
    <row r="50" spans="1:7" s="28" customFormat="1" outlineLevel="1">
      <c r="A50" s="111" t="s">
        <v>112</v>
      </c>
      <c r="B50" s="112" t="s">
        <v>113</v>
      </c>
      <c r="C50" s="113" t="s">
        <v>114</v>
      </c>
      <c r="D50" s="112" t="s">
        <v>29</v>
      </c>
      <c r="E50" s="114">
        <v>3.08</v>
      </c>
      <c r="F50" s="114">
        <v>4.7432000000000002E-2</v>
      </c>
    </row>
    <row r="51" spans="1:7" s="28" customFormat="1" outlineLevel="1">
      <c r="A51" s="111" t="s">
        <v>115</v>
      </c>
      <c r="B51" s="112" t="s">
        <v>116</v>
      </c>
      <c r="C51" s="113" t="s">
        <v>117</v>
      </c>
      <c r="D51" s="112" t="s">
        <v>29</v>
      </c>
      <c r="E51" s="114">
        <v>1.37</v>
      </c>
      <c r="F51" s="114">
        <v>2.1097999999999999E-2</v>
      </c>
    </row>
    <row r="52" spans="1:7" s="28" customFormat="1" outlineLevel="1">
      <c r="A52" s="111" t="s">
        <v>118</v>
      </c>
      <c r="B52" s="112" t="s">
        <v>119</v>
      </c>
      <c r="C52" s="113" t="s">
        <v>120</v>
      </c>
      <c r="D52" s="112" t="s">
        <v>29</v>
      </c>
      <c r="E52" s="114">
        <v>1.55</v>
      </c>
      <c r="F52" s="114">
        <v>2.3869999999999999E-2</v>
      </c>
    </row>
    <row r="53" spans="1:7" s="33" customFormat="1" outlineLevel="1">
      <c r="A53" s="115" t="s">
        <v>121</v>
      </c>
      <c r="B53" s="116" t="s">
        <v>122</v>
      </c>
      <c r="C53" s="117" t="s">
        <v>123</v>
      </c>
      <c r="D53" s="116" t="s">
        <v>57</v>
      </c>
      <c r="E53" s="118">
        <v>92.5</v>
      </c>
      <c r="F53" s="118">
        <v>1.4245000000000001</v>
      </c>
    </row>
    <row r="54" spans="1:7" s="33" customFormat="1" outlineLevel="1">
      <c r="A54" s="119" t="s">
        <v>124</v>
      </c>
      <c r="B54" s="120" t="s">
        <v>125</v>
      </c>
      <c r="C54" s="121" t="s">
        <v>126</v>
      </c>
      <c r="D54" s="120" t="s">
        <v>57</v>
      </c>
      <c r="E54" s="122">
        <v>1.0800000000000001E-2</v>
      </c>
      <c r="F54" s="122">
        <v>1.66E-4</v>
      </c>
    </row>
    <row r="55" spans="1:7" s="1" customFormat="1" ht="26.4">
      <c r="A55" s="100" t="s">
        <v>127</v>
      </c>
      <c r="B55" s="101" t="s">
        <v>128</v>
      </c>
      <c r="C55" s="101" t="s">
        <v>129</v>
      </c>
      <c r="D55" s="102" t="s">
        <v>70</v>
      </c>
      <c r="E55" s="308">
        <v>1.54E-2</v>
      </c>
      <c r="F55" s="309"/>
      <c r="G55" s="18"/>
    </row>
    <row r="56" spans="1:7" s="23" customFormat="1" outlineLevel="1">
      <c r="A56" s="103" t="s">
        <v>130</v>
      </c>
      <c r="B56" s="104" t="s">
        <v>19</v>
      </c>
      <c r="C56" s="105" t="s">
        <v>24</v>
      </c>
      <c r="D56" s="104" t="s">
        <v>25</v>
      </c>
      <c r="E56" s="106">
        <v>2.3199999999999998</v>
      </c>
      <c r="F56" s="106">
        <v>3.5728000000000003E-2</v>
      </c>
    </row>
    <row r="57" spans="1:7" s="28" customFormat="1" outlineLevel="1">
      <c r="A57" s="107" t="s">
        <v>131</v>
      </c>
      <c r="B57" s="108" t="s">
        <v>100</v>
      </c>
      <c r="C57" s="109" t="s">
        <v>101</v>
      </c>
      <c r="D57" s="108" t="s">
        <v>29</v>
      </c>
      <c r="E57" s="110">
        <v>0.68799999999999994</v>
      </c>
      <c r="F57" s="110">
        <v>1.0595E-2</v>
      </c>
    </row>
    <row r="58" spans="1:7" s="28" customFormat="1" outlineLevel="1">
      <c r="A58" s="111" t="s">
        <v>132</v>
      </c>
      <c r="B58" s="112" t="s">
        <v>103</v>
      </c>
      <c r="C58" s="113" t="s">
        <v>104</v>
      </c>
      <c r="D58" s="112" t="s">
        <v>29</v>
      </c>
      <c r="E58" s="114">
        <v>0.12</v>
      </c>
      <c r="F58" s="114">
        <v>1.848E-3</v>
      </c>
    </row>
    <row r="59" spans="1:7" s="28" customFormat="1" outlineLevel="1">
      <c r="A59" s="111" t="s">
        <v>133</v>
      </c>
      <c r="B59" s="112" t="s">
        <v>107</v>
      </c>
      <c r="C59" s="113" t="s">
        <v>108</v>
      </c>
      <c r="D59" s="112" t="s">
        <v>29</v>
      </c>
      <c r="E59" s="114">
        <v>0.06</v>
      </c>
      <c r="F59" s="114">
        <v>9.2400000000000002E-4</v>
      </c>
    </row>
    <row r="60" spans="1:7" s="28" customFormat="1" outlineLevel="1">
      <c r="A60" s="111" t="s">
        <v>134</v>
      </c>
      <c r="B60" s="112" t="s">
        <v>110</v>
      </c>
      <c r="C60" s="113" t="s">
        <v>111</v>
      </c>
      <c r="D60" s="112" t="s">
        <v>29</v>
      </c>
      <c r="E60" s="114">
        <v>0.68799999999999994</v>
      </c>
      <c r="F60" s="114">
        <v>1.0595E-2</v>
      </c>
    </row>
    <row r="61" spans="1:7" s="33" customFormat="1" outlineLevel="1">
      <c r="A61" s="115" t="s">
        <v>135</v>
      </c>
      <c r="B61" s="116" t="s">
        <v>122</v>
      </c>
      <c r="C61" s="117" t="s">
        <v>123</v>
      </c>
      <c r="D61" s="116" t="s">
        <v>57</v>
      </c>
      <c r="E61" s="118">
        <v>46.24</v>
      </c>
      <c r="F61" s="118">
        <v>0.71209599999999995</v>
      </c>
    </row>
    <row r="62" spans="1:7" s="33" customFormat="1" outlineLevel="1">
      <c r="A62" s="119" t="s">
        <v>136</v>
      </c>
      <c r="B62" s="120" t="s">
        <v>125</v>
      </c>
      <c r="C62" s="121" t="s">
        <v>126</v>
      </c>
      <c r="D62" s="120" t="s">
        <v>57</v>
      </c>
      <c r="E62" s="122">
        <v>5.5999999999999999E-3</v>
      </c>
      <c r="F62" s="122">
        <v>8.6000000000000003E-5</v>
      </c>
    </row>
    <row r="63" spans="1:7" s="1" customFormat="1" ht="39.6">
      <c r="A63" s="100" t="s">
        <v>137</v>
      </c>
      <c r="B63" s="101" t="s">
        <v>138</v>
      </c>
      <c r="C63" s="101" t="s">
        <v>139</v>
      </c>
      <c r="D63" s="102" t="s">
        <v>70</v>
      </c>
      <c r="E63" s="308">
        <v>1.54E-2</v>
      </c>
      <c r="F63" s="309"/>
      <c r="G63" s="18"/>
    </row>
    <row r="64" spans="1:7" s="23" customFormat="1" outlineLevel="1">
      <c r="A64" s="103" t="s">
        <v>140</v>
      </c>
      <c r="B64" s="104" t="s">
        <v>19</v>
      </c>
      <c r="C64" s="105" t="s">
        <v>24</v>
      </c>
      <c r="D64" s="104" t="s">
        <v>25</v>
      </c>
      <c r="E64" s="106">
        <v>16.63</v>
      </c>
      <c r="F64" s="106">
        <v>0.256102</v>
      </c>
    </row>
    <row r="65" spans="1:7" s="28" customFormat="1" outlineLevel="1">
      <c r="A65" s="107" t="s">
        <v>141</v>
      </c>
      <c r="B65" s="108" t="s">
        <v>100</v>
      </c>
      <c r="C65" s="109" t="s">
        <v>101</v>
      </c>
      <c r="D65" s="108" t="s">
        <v>29</v>
      </c>
      <c r="E65" s="110">
        <v>1.44</v>
      </c>
      <c r="F65" s="110">
        <v>2.2176000000000001E-2</v>
      </c>
    </row>
    <row r="66" spans="1:7" s="28" customFormat="1" outlineLevel="1">
      <c r="A66" s="111" t="s">
        <v>142</v>
      </c>
      <c r="B66" s="112" t="s">
        <v>103</v>
      </c>
      <c r="C66" s="113" t="s">
        <v>104</v>
      </c>
      <c r="D66" s="112" t="s">
        <v>29</v>
      </c>
      <c r="E66" s="114">
        <v>0.24</v>
      </c>
      <c r="F66" s="114">
        <v>3.6960000000000001E-3</v>
      </c>
    </row>
    <row r="67" spans="1:7" s="28" customFormat="1" outlineLevel="1">
      <c r="A67" s="111" t="s">
        <v>143</v>
      </c>
      <c r="B67" s="112" t="s">
        <v>86</v>
      </c>
      <c r="C67" s="113" t="s">
        <v>87</v>
      </c>
      <c r="D67" s="112" t="s">
        <v>29</v>
      </c>
      <c r="E67" s="114">
        <v>0.5</v>
      </c>
      <c r="F67" s="114">
        <v>7.7000000000000002E-3</v>
      </c>
    </row>
    <row r="68" spans="1:7" s="28" customFormat="1" outlineLevel="1">
      <c r="A68" s="111" t="s">
        <v>144</v>
      </c>
      <c r="B68" s="112" t="s">
        <v>107</v>
      </c>
      <c r="C68" s="113" t="s">
        <v>108</v>
      </c>
      <c r="D68" s="112" t="s">
        <v>29</v>
      </c>
      <c r="E68" s="114">
        <v>0.12</v>
      </c>
      <c r="F68" s="114">
        <v>1.848E-3</v>
      </c>
    </row>
    <row r="69" spans="1:7" s="28" customFormat="1" outlineLevel="1">
      <c r="A69" s="111" t="s">
        <v>145</v>
      </c>
      <c r="B69" s="112" t="s">
        <v>110</v>
      </c>
      <c r="C69" s="113" t="s">
        <v>111</v>
      </c>
      <c r="D69" s="112" t="s">
        <v>29</v>
      </c>
      <c r="E69" s="114">
        <v>1.44</v>
      </c>
      <c r="F69" s="114">
        <v>2.2176000000000001E-2</v>
      </c>
    </row>
    <row r="70" spans="1:7" s="28" customFormat="1" outlineLevel="1">
      <c r="A70" s="111" t="s">
        <v>146</v>
      </c>
      <c r="B70" s="112" t="s">
        <v>113</v>
      </c>
      <c r="C70" s="113" t="s">
        <v>114</v>
      </c>
      <c r="D70" s="112" t="s">
        <v>29</v>
      </c>
      <c r="E70" s="114">
        <v>3.08</v>
      </c>
      <c r="F70" s="114">
        <v>4.7432000000000002E-2</v>
      </c>
    </row>
    <row r="71" spans="1:7" s="28" customFormat="1" outlineLevel="1">
      <c r="A71" s="111" t="s">
        <v>147</v>
      </c>
      <c r="B71" s="112" t="s">
        <v>116</v>
      </c>
      <c r="C71" s="113" t="s">
        <v>117</v>
      </c>
      <c r="D71" s="112" t="s">
        <v>29</v>
      </c>
      <c r="E71" s="114">
        <v>1.37</v>
      </c>
      <c r="F71" s="114">
        <v>2.1097999999999999E-2</v>
      </c>
    </row>
    <row r="72" spans="1:7" s="28" customFormat="1" outlineLevel="1">
      <c r="A72" s="111" t="s">
        <v>148</v>
      </c>
      <c r="B72" s="112" t="s">
        <v>119</v>
      </c>
      <c r="C72" s="113" t="s">
        <v>120</v>
      </c>
      <c r="D72" s="112" t="s">
        <v>29</v>
      </c>
      <c r="E72" s="114">
        <v>1.55</v>
      </c>
      <c r="F72" s="114">
        <v>2.3869999999999999E-2</v>
      </c>
    </row>
    <row r="73" spans="1:7" s="33" customFormat="1" outlineLevel="1">
      <c r="A73" s="115" t="s">
        <v>149</v>
      </c>
      <c r="B73" s="116" t="s">
        <v>150</v>
      </c>
      <c r="C73" s="117" t="s">
        <v>151</v>
      </c>
      <c r="D73" s="116" t="s">
        <v>57</v>
      </c>
      <c r="E73" s="118">
        <v>96.6</v>
      </c>
      <c r="F73" s="118">
        <v>1.4876</v>
      </c>
    </row>
    <row r="74" spans="1:7" s="33" customFormat="1" outlineLevel="1">
      <c r="A74" s="119" t="s">
        <v>152</v>
      </c>
      <c r="B74" s="120" t="s">
        <v>125</v>
      </c>
      <c r="C74" s="121" t="s">
        <v>126</v>
      </c>
      <c r="D74" s="120" t="s">
        <v>57</v>
      </c>
      <c r="E74" s="122">
        <v>1.0800000000000001E-2</v>
      </c>
      <c r="F74" s="122">
        <v>1.66E-4</v>
      </c>
    </row>
    <row r="75" spans="1:7" s="1" customFormat="1" ht="26.4">
      <c r="A75" s="100" t="s">
        <v>153</v>
      </c>
      <c r="B75" s="101" t="s">
        <v>873</v>
      </c>
      <c r="C75" s="101" t="s">
        <v>155</v>
      </c>
      <c r="D75" s="102" t="s">
        <v>57</v>
      </c>
      <c r="E75" s="308">
        <v>5.0266000000000002</v>
      </c>
      <c r="F75" s="309"/>
      <c r="G75" s="18"/>
    </row>
    <row r="76" spans="1:7" s="28" customFormat="1" outlineLevel="1">
      <c r="A76" s="107" t="s">
        <v>156</v>
      </c>
      <c r="B76" s="108" t="s">
        <v>65</v>
      </c>
      <c r="C76" s="109" t="s">
        <v>66</v>
      </c>
      <c r="D76" s="108" t="s">
        <v>29</v>
      </c>
      <c r="E76" s="110">
        <v>0.192</v>
      </c>
      <c r="F76" s="110">
        <v>0.96510700000000005</v>
      </c>
    </row>
    <row r="77" spans="1:7" s="1" customFormat="1" ht="26.4">
      <c r="A77" s="100" t="s">
        <v>157</v>
      </c>
      <c r="B77" s="101" t="s">
        <v>873</v>
      </c>
      <c r="C77" s="101" t="s">
        <v>158</v>
      </c>
      <c r="D77" s="102" t="s">
        <v>57</v>
      </c>
      <c r="E77" s="308">
        <v>3.7021999999999999</v>
      </c>
      <c r="F77" s="309"/>
      <c r="G77" s="18"/>
    </row>
    <row r="78" spans="1:7" s="28" customFormat="1" outlineLevel="1">
      <c r="A78" s="107" t="s">
        <v>159</v>
      </c>
      <c r="B78" s="108" t="s">
        <v>65</v>
      </c>
      <c r="C78" s="109" t="s">
        <v>66</v>
      </c>
      <c r="D78" s="108" t="s">
        <v>29</v>
      </c>
      <c r="E78" s="110">
        <v>0.192</v>
      </c>
      <c r="F78" s="110">
        <v>0.71082199999999995</v>
      </c>
    </row>
    <row r="79" spans="1:7" ht="15.75" customHeight="1">
      <c r="A79" s="310" t="s">
        <v>160</v>
      </c>
      <c r="B79" s="311"/>
      <c r="C79" s="311"/>
      <c r="D79" s="311"/>
      <c r="E79" s="311"/>
      <c r="F79" s="312"/>
    </row>
    <row r="80" spans="1:7" s="1" customFormat="1" ht="26.4">
      <c r="A80" s="100" t="s">
        <v>161</v>
      </c>
      <c r="B80" s="101" t="s">
        <v>183</v>
      </c>
      <c r="C80" s="101" t="s">
        <v>184</v>
      </c>
      <c r="D80" s="102" t="s">
        <v>185</v>
      </c>
      <c r="E80" s="313">
        <v>0.5</v>
      </c>
      <c r="F80" s="314"/>
      <c r="G80" s="18"/>
    </row>
    <row r="81" spans="1:7" ht="15.75" customHeight="1">
      <c r="A81" s="310" t="s">
        <v>186</v>
      </c>
      <c r="B81" s="311"/>
      <c r="C81" s="311"/>
      <c r="D81" s="311"/>
      <c r="E81" s="311"/>
      <c r="F81" s="312"/>
    </row>
    <row r="82" spans="1:7" s="1" customFormat="1" ht="26.4">
      <c r="A82" s="100" t="s">
        <v>182</v>
      </c>
      <c r="B82" s="101" t="s">
        <v>192</v>
      </c>
      <c r="C82" s="101" t="s">
        <v>193</v>
      </c>
      <c r="D82" s="102" t="s">
        <v>194</v>
      </c>
      <c r="E82" s="308">
        <v>2.359E-2</v>
      </c>
      <c r="F82" s="309"/>
      <c r="G82" s="18"/>
    </row>
    <row r="83" spans="1:7" s="23" customFormat="1" outlineLevel="1">
      <c r="A83" s="103" t="s">
        <v>874</v>
      </c>
      <c r="B83" s="104" t="s">
        <v>19</v>
      </c>
      <c r="C83" s="105" t="s">
        <v>24</v>
      </c>
      <c r="D83" s="104" t="s">
        <v>25</v>
      </c>
      <c r="E83" s="106">
        <v>8</v>
      </c>
      <c r="F83" s="106">
        <v>0.18872</v>
      </c>
    </row>
    <row r="84" spans="1:7" s="28" customFormat="1" ht="24" outlineLevel="1">
      <c r="A84" s="107" t="s">
        <v>875</v>
      </c>
      <c r="B84" s="108" t="s">
        <v>197</v>
      </c>
      <c r="C84" s="109" t="s">
        <v>198</v>
      </c>
      <c r="D84" s="108" t="s">
        <v>29</v>
      </c>
      <c r="E84" s="110">
        <v>17.7</v>
      </c>
      <c r="F84" s="110">
        <v>0.417543</v>
      </c>
    </row>
    <row r="85" spans="1:7" s="1" customFormat="1" ht="39.6">
      <c r="A85" s="100" t="s">
        <v>187</v>
      </c>
      <c r="B85" s="101" t="s">
        <v>200</v>
      </c>
      <c r="C85" s="101" t="s">
        <v>201</v>
      </c>
      <c r="D85" s="102" t="s">
        <v>39</v>
      </c>
      <c r="E85" s="308">
        <v>7.3000000000000001E-3</v>
      </c>
      <c r="F85" s="309"/>
      <c r="G85" s="18"/>
    </row>
    <row r="86" spans="1:7" s="23" customFormat="1" outlineLevel="1">
      <c r="A86" s="103" t="s">
        <v>190</v>
      </c>
      <c r="B86" s="104" t="s">
        <v>19</v>
      </c>
      <c r="C86" s="105" t="s">
        <v>24</v>
      </c>
      <c r="D86" s="104" t="s">
        <v>25</v>
      </c>
      <c r="E86" s="106">
        <v>184.8</v>
      </c>
      <c r="F86" s="106">
        <v>1.349</v>
      </c>
    </row>
    <row r="87" spans="1:7" s="1" customFormat="1" ht="26.4">
      <c r="A87" s="100" t="s">
        <v>191</v>
      </c>
      <c r="B87" s="101" t="s">
        <v>204</v>
      </c>
      <c r="C87" s="101" t="s">
        <v>205</v>
      </c>
      <c r="D87" s="102" t="s">
        <v>57</v>
      </c>
      <c r="E87" s="308">
        <v>1.2044999999999999</v>
      </c>
      <c r="F87" s="309"/>
      <c r="G87" s="18"/>
    </row>
    <row r="88" spans="1:7" s="28" customFormat="1" ht="24" outlineLevel="1">
      <c r="A88" s="107" t="s">
        <v>195</v>
      </c>
      <c r="B88" s="108" t="s">
        <v>59</v>
      </c>
      <c r="C88" s="109" t="s">
        <v>60</v>
      </c>
      <c r="D88" s="108" t="s">
        <v>29</v>
      </c>
      <c r="E88" s="110">
        <v>2.9000000000000001E-2</v>
      </c>
      <c r="F88" s="110">
        <v>3.4930999999999997E-2</v>
      </c>
    </row>
    <row r="89" spans="1:7" s="1" customFormat="1" ht="52.8">
      <c r="A89" s="100" t="s">
        <v>199</v>
      </c>
      <c r="B89" s="101" t="s">
        <v>62</v>
      </c>
      <c r="C89" s="101" t="s">
        <v>208</v>
      </c>
      <c r="D89" s="102" t="s">
        <v>57</v>
      </c>
      <c r="E89" s="308">
        <v>40.128</v>
      </c>
      <c r="F89" s="309"/>
      <c r="G89" s="18"/>
    </row>
    <row r="90" spans="1:7" s="28" customFormat="1" outlineLevel="1">
      <c r="A90" s="107" t="s">
        <v>202</v>
      </c>
      <c r="B90" s="108" t="s">
        <v>65</v>
      </c>
      <c r="C90" s="109" t="s">
        <v>66</v>
      </c>
      <c r="D90" s="108" t="s">
        <v>29</v>
      </c>
      <c r="E90" s="110">
        <v>6.0597999999999999E-2</v>
      </c>
      <c r="F90" s="110">
        <v>2.4317000000000002</v>
      </c>
    </row>
    <row r="91" spans="1:7" s="1" customFormat="1">
      <c r="A91" s="100" t="s">
        <v>203</v>
      </c>
      <c r="B91" s="101" t="s">
        <v>211</v>
      </c>
      <c r="C91" s="101" t="s">
        <v>212</v>
      </c>
      <c r="D91" s="102" t="s">
        <v>91</v>
      </c>
      <c r="E91" s="313">
        <v>26.751999999999999</v>
      </c>
      <c r="F91" s="314"/>
      <c r="G91" s="18"/>
    </row>
    <row r="92" spans="1:7" s="1" customFormat="1" ht="52.8">
      <c r="A92" s="100" t="s">
        <v>207</v>
      </c>
      <c r="B92" s="101" t="s">
        <v>154</v>
      </c>
      <c r="C92" s="101" t="s">
        <v>214</v>
      </c>
      <c r="D92" s="102" t="s">
        <v>57</v>
      </c>
      <c r="E92" s="308">
        <v>42.803199999999997</v>
      </c>
      <c r="F92" s="309"/>
      <c r="G92" s="18"/>
    </row>
    <row r="93" spans="1:7" s="28" customFormat="1" outlineLevel="1">
      <c r="A93" s="107" t="s">
        <v>209</v>
      </c>
      <c r="B93" s="108" t="s">
        <v>65</v>
      </c>
      <c r="C93" s="109" t="s">
        <v>66</v>
      </c>
      <c r="D93" s="108" t="s">
        <v>29</v>
      </c>
      <c r="E93" s="110">
        <v>7.8719999999999998E-2</v>
      </c>
      <c r="F93" s="110">
        <v>3.3694999999999999</v>
      </c>
    </row>
    <row r="94" spans="1:7" s="1" customFormat="1" ht="26.4">
      <c r="A94" s="100" t="s">
        <v>210</v>
      </c>
      <c r="B94" s="101" t="s">
        <v>217</v>
      </c>
      <c r="C94" s="101" t="s">
        <v>218</v>
      </c>
      <c r="D94" s="102" t="s">
        <v>194</v>
      </c>
      <c r="E94" s="308">
        <v>2.4077000000000001E-2</v>
      </c>
      <c r="F94" s="309"/>
      <c r="G94" s="18"/>
    </row>
    <row r="95" spans="1:7" s="28" customFormat="1" outlineLevel="1">
      <c r="A95" s="107" t="s">
        <v>876</v>
      </c>
      <c r="B95" s="108" t="s">
        <v>77</v>
      </c>
      <c r="C95" s="109" t="s">
        <v>78</v>
      </c>
      <c r="D95" s="108" t="s">
        <v>29</v>
      </c>
      <c r="E95" s="110">
        <v>4.76</v>
      </c>
      <c r="F95" s="110">
        <v>0.114607</v>
      </c>
    </row>
    <row r="96" spans="1:7" s="1" customFormat="1">
      <c r="A96" s="100" t="s">
        <v>213</v>
      </c>
      <c r="B96" s="101" t="s">
        <v>221</v>
      </c>
      <c r="C96" s="101" t="s">
        <v>222</v>
      </c>
      <c r="D96" s="102" t="s">
        <v>39</v>
      </c>
      <c r="E96" s="308">
        <v>2.6752000000000001E-2</v>
      </c>
      <c r="F96" s="309"/>
      <c r="G96" s="18"/>
    </row>
    <row r="97" spans="1:7" s="23" customFormat="1" outlineLevel="1">
      <c r="A97" s="103" t="s">
        <v>215</v>
      </c>
      <c r="B97" s="104" t="s">
        <v>19</v>
      </c>
      <c r="C97" s="105" t="s">
        <v>24</v>
      </c>
      <c r="D97" s="104" t="s">
        <v>25</v>
      </c>
      <c r="E97" s="106">
        <v>121</v>
      </c>
      <c r="F97" s="106">
        <v>3.2370000000000001</v>
      </c>
    </row>
    <row r="98" spans="1:7" s="1" customFormat="1" ht="26.4">
      <c r="A98" s="100" t="s">
        <v>216</v>
      </c>
      <c r="B98" s="101" t="s">
        <v>225</v>
      </c>
      <c r="C98" s="101" t="s">
        <v>226</v>
      </c>
      <c r="D98" s="102" t="s">
        <v>39</v>
      </c>
      <c r="E98" s="308">
        <v>0.24076800000000001</v>
      </c>
      <c r="F98" s="309"/>
      <c r="G98" s="18"/>
    </row>
    <row r="99" spans="1:7" s="23" customFormat="1" outlineLevel="1">
      <c r="A99" s="103" t="s">
        <v>219</v>
      </c>
      <c r="B99" s="104" t="s">
        <v>19</v>
      </c>
      <c r="C99" s="105" t="s">
        <v>24</v>
      </c>
      <c r="D99" s="104" t="s">
        <v>25</v>
      </c>
      <c r="E99" s="106">
        <v>14.96</v>
      </c>
      <c r="F99" s="106">
        <v>3.6019000000000001</v>
      </c>
    </row>
    <row r="100" spans="1:7" s="28" customFormat="1" ht="24" outlineLevel="1">
      <c r="A100" s="107" t="s">
        <v>877</v>
      </c>
      <c r="B100" s="108" t="s">
        <v>49</v>
      </c>
      <c r="C100" s="109" t="s">
        <v>50</v>
      </c>
      <c r="D100" s="108" t="s">
        <v>29</v>
      </c>
      <c r="E100" s="110">
        <v>3.63</v>
      </c>
      <c r="F100" s="110">
        <v>0.87398799999999999</v>
      </c>
    </row>
    <row r="101" spans="1:7" s="28" customFormat="1" outlineLevel="1">
      <c r="A101" s="111" t="s">
        <v>878</v>
      </c>
      <c r="B101" s="112" t="s">
        <v>230</v>
      </c>
      <c r="C101" s="113" t="s">
        <v>231</v>
      </c>
      <c r="D101" s="112" t="s">
        <v>29</v>
      </c>
      <c r="E101" s="114">
        <v>14.5</v>
      </c>
      <c r="F101" s="114">
        <v>3.4910999999999999</v>
      </c>
    </row>
    <row r="102" spans="1:7" s="1" customFormat="1">
      <c r="A102" s="100" t="s">
        <v>220</v>
      </c>
      <c r="B102" s="101" t="s">
        <v>233</v>
      </c>
      <c r="C102" s="101" t="s">
        <v>234</v>
      </c>
      <c r="D102" s="102" t="s">
        <v>194</v>
      </c>
      <c r="E102" s="308">
        <v>2.6752000000000001E-2</v>
      </c>
      <c r="F102" s="309"/>
      <c r="G102" s="18"/>
    </row>
    <row r="103" spans="1:7" s="23" customFormat="1" outlineLevel="1">
      <c r="A103" s="103" t="s">
        <v>223</v>
      </c>
      <c r="B103" s="104" t="s">
        <v>19</v>
      </c>
      <c r="C103" s="105" t="s">
        <v>24</v>
      </c>
      <c r="D103" s="104" t="s">
        <v>25</v>
      </c>
      <c r="E103" s="106">
        <v>13.91</v>
      </c>
      <c r="F103" s="106">
        <v>0.37212000000000001</v>
      </c>
    </row>
    <row r="104" spans="1:7" s="28" customFormat="1" outlineLevel="1">
      <c r="A104" s="107" t="s">
        <v>879</v>
      </c>
      <c r="B104" s="108" t="s">
        <v>86</v>
      </c>
      <c r="C104" s="109" t="s">
        <v>87</v>
      </c>
      <c r="D104" s="108" t="s">
        <v>29</v>
      </c>
      <c r="E104" s="110">
        <v>13.91</v>
      </c>
      <c r="F104" s="110">
        <v>0.37212000000000001</v>
      </c>
    </row>
    <row r="105" spans="1:7" s="1" customFormat="1">
      <c r="A105" s="100" t="s">
        <v>224</v>
      </c>
      <c r="B105" s="101" t="s">
        <v>238</v>
      </c>
      <c r="C105" s="101" t="s">
        <v>239</v>
      </c>
      <c r="D105" s="102" t="s">
        <v>70</v>
      </c>
      <c r="E105" s="308">
        <v>1.54E-2</v>
      </c>
      <c r="F105" s="309"/>
      <c r="G105" s="18"/>
    </row>
    <row r="106" spans="1:7" s="28" customFormat="1" outlineLevel="1">
      <c r="A106" s="107" t="s">
        <v>227</v>
      </c>
      <c r="B106" s="108" t="s">
        <v>77</v>
      </c>
      <c r="C106" s="109" t="s">
        <v>78</v>
      </c>
      <c r="D106" s="108" t="s">
        <v>29</v>
      </c>
      <c r="E106" s="110">
        <v>0.25</v>
      </c>
      <c r="F106" s="110">
        <v>3.8500000000000001E-3</v>
      </c>
    </row>
    <row r="107" spans="1:7" s="1" customFormat="1">
      <c r="A107" s="100" t="s">
        <v>232</v>
      </c>
      <c r="B107" s="101" t="s">
        <v>242</v>
      </c>
      <c r="C107" s="101" t="s">
        <v>243</v>
      </c>
      <c r="D107" s="102" t="s">
        <v>70</v>
      </c>
      <c r="E107" s="308">
        <v>1.4619999999999999E-2</v>
      </c>
      <c r="F107" s="309"/>
      <c r="G107" s="18"/>
    </row>
    <row r="108" spans="1:7" s="23" customFormat="1" outlineLevel="1">
      <c r="A108" s="103" t="s">
        <v>235</v>
      </c>
      <c r="B108" s="104" t="s">
        <v>19</v>
      </c>
      <c r="C108" s="105" t="s">
        <v>24</v>
      </c>
      <c r="D108" s="104" t="s">
        <v>25</v>
      </c>
      <c r="E108" s="106">
        <v>163</v>
      </c>
      <c r="F108" s="106">
        <v>2.3831000000000002</v>
      </c>
    </row>
    <row r="109" spans="1:7" ht="15.75" customHeight="1">
      <c r="A109" s="310" t="s">
        <v>245</v>
      </c>
      <c r="B109" s="311"/>
      <c r="C109" s="311"/>
      <c r="D109" s="311"/>
      <c r="E109" s="311"/>
      <c r="F109" s="312"/>
    </row>
    <row r="110" spans="1:7" s="1" customFormat="1" ht="26.4">
      <c r="A110" s="100" t="s">
        <v>237</v>
      </c>
      <c r="B110" s="101" t="s">
        <v>247</v>
      </c>
      <c r="C110" s="101" t="s">
        <v>248</v>
      </c>
      <c r="D110" s="102" t="s">
        <v>91</v>
      </c>
      <c r="E110" s="308">
        <v>1.6</v>
      </c>
      <c r="F110" s="309"/>
      <c r="G110" s="18"/>
    </row>
    <row r="111" spans="1:7" s="23" customFormat="1" outlineLevel="1">
      <c r="A111" s="103" t="s">
        <v>240</v>
      </c>
      <c r="B111" s="104" t="s">
        <v>19</v>
      </c>
      <c r="C111" s="105" t="s">
        <v>24</v>
      </c>
      <c r="D111" s="104" t="s">
        <v>25</v>
      </c>
      <c r="E111" s="106">
        <v>2.331</v>
      </c>
      <c r="F111" s="106">
        <v>3.7296</v>
      </c>
    </row>
    <row r="112" spans="1:7" s="28" customFormat="1" outlineLevel="1">
      <c r="A112" s="107" t="s">
        <v>880</v>
      </c>
      <c r="B112" s="108" t="s">
        <v>251</v>
      </c>
      <c r="C112" s="109" t="s">
        <v>252</v>
      </c>
      <c r="D112" s="108" t="s">
        <v>29</v>
      </c>
      <c r="E112" s="110">
        <v>0.42111999999999999</v>
      </c>
      <c r="F112" s="110">
        <v>0.67379199999999995</v>
      </c>
    </row>
    <row r="113" spans="1:7" s="1" customFormat="1" ht="26.4">
      <c r="A113" s="100" t="s">
        <v>241</v>
      </c>
      <c r="B113" s="101" t="s">
        <v>254</v>
      </c>
      <c r="C113" s="101" t="s">
        <v>255</v>
      </c>
      <c r="D113" s="102" t="s">
        <v>91</v>
      </c>
      <c r="E113" s="308">
        <v>0.64</v>
      </c>
      <c r="F113" s="309"/>
      <c r="G113" s="18"/>
    </row>
    <row r="114" spans="1:7" s="23" customFormat="1" outlineLevel="1">
      <c r="A114" s="103" t="s">
        <v>244</v>
      </c>
      <c r="B114" s="104" t="s">
        <v>19</v>
      </c>
      <c r="C114" s="105" t="s">
        <v>24</v>
      </c>
      <c r="D114" s="104" t="s">
        <v>25</v>
      </c>
      <c r="E114" s="106">
        <v>4.32</v>
      </c>
      <c r="F114" s="106">
        <v>2.7648000000000001</v>
      </c>
    </row>
    <row r="115" spans="1:7" s="1" customFormat="1" ht="26.4">
      <c r="A115" s="100" t="s">
        <v>246</v>
      </c>
      <c r="B115" s="101" t="s">
        <v>258</v>
      </c>
      <c r="C115" s="101" t="s">
        <v>259</v>
      </c>
      <c r="D115" s="102" t="s">
        <v>57</v>
      </c>
      <c r="E115" s="308">
        <v>1.056</v>
      </c>
      <c r="F115" s="309"/>
      <c r="G115" s="18"/>
    </row>
    <row r="116" spans="1:7" s="23" customFormat="1" outlineLevel="1">
      <c r="A116" s="103" t="s">
        <v>249</v>
      </c>
      <c r="B116" s="104" t="s">
        <v>19</v>
      </c>
      <c r="C116" s="105" t="s">
        <v>24</v>
      </c>
      <c r="D116" s="104" t="s">
        <v>25</v>
      </c>
      <c r="E116" s="106">
        <v>0.57769999999999999</v>
      </c>
      <c r="F116" s="106">
        <v>0.61005100000000001</v>
      </c>
    </row>
    <row r="117" spans="1:7" s="28" customFormat="1" outlineLevel="1">
      <c r="A117" s="107" t="s">
        <v>250</v>
      </c>
      <c r="B117" s="108" t="s">
        <v>65</v>
      </c>
      <c r="C117" s="109" t="s">
        <v>66</v>
      </c>
      <c r="D117" s="108" t="s">
        <v>29</v>
      </c>
      <c r="E117" s="110">
        <v>0.28999999999999998</v>
      </c>
      <c r="F117" s="110">
        <v>0.30624000000000001</v>
      </c>
    </row>
    <row r="118" spans="1:7" s="1" customFormat="1" ht="26.4">
      <c r="A118" s="100" t="s">
        <v>253</v>
      </c>
      <c r="B118" s="101" t="s">
        <v>872</v>
      </c>
      <c r="C118" s="101" t="s">
        <v>63</v>
      </c>
      <c r="D118" s="102" t="s">
        <v>57</v>
      </c>
      <c r="E118" s="308">
        <v>3.84</v>
      </c>
      <c r="F118" s="309"/>
      <c r="G118" s="18"/>
    </row>
    <row r="119" spans="1:7" s="28" customFormat="1" outlineLevel="1">
      <c r="A119" s="107" t="s">
        <v>256</v>
      </c>
      <c r="B119" s="108" t="s">
        <v>65</v>
      </c>
      <c r="C119" s="109" t="s">
        <v>66</v>
      </c>
      <c r="D119" s="108" t="s">
        <v>29</v>
      </c>
      <c r="E119" s="110">
        <v>0.14779999999999999</v>
      </c>
      <c r="F119" s="110">
        <v>0.56755199999999995</v>
      </c>
    </row>
    <row r="120" spans="1:7" s="1" customFormat="1" ht="26.4">
      <c r="A120" s="100" t="s">
        <v>257</v>
      </c>
      <c r="B120" s="101" t="s">
        <v>265</v>
      </c>
      <c r="C120" s="101" t="s">
        <v>266</v>
      </c>
      <c r="D120" s="102" t="s">
        <v>39</v>
      </c>
      <c r="E120" s="308">
        <v>1.6E-2</v>
      </c>
      <c r="F120" s="309"/>
      <c r="G120" s="18"/>
    </row>
    <row r="121" spans="1:7" s="23" customFormat="1" outlineLevel="1">
      <c r="A121" s="103" t="s">
        <v>260</v>
      </c>
      <c r="B121" s="104" t="s">
        <v>19</v>
      </c>
      <c r="C121" s="105" t="s">
        <v>24</v>
      </c>
      <c r="D121" s="104" t="s">
        <v>25</v>
      </c>
      <c r="E121" s="106">
        <v>333</v>
      </c>
      <c r="F121" s="106">
        <v>5.3280000000000003</v>
      </c>
    </row>
    <row r="122" spans="1:7" s="28" customFormat="1" outlineLevel="1">
      <c r="A122" s="107" t="s">
        <v>261</v>
      </c>
      <c r="B122" s="108" t="s">
        <v>251</v>
      </c>
      <c r="C122" s="109" t="s">
        <v>252</v>
      </c>
      <c r="D122" s="108" t="s">
        <v>29</v>
      </c>
      <c r="E122" s="110">
        <v>55.8</v>
      </c>
      <c r="F122" s="110">
        <v>0.89280000000000004</v>
      </c>
    </row>
    <row r="123" spans="1:7" s="28" customFormat="1" outlineLevel="1">
      <c r="A123" s="111" t="s">
        <v>881</v>
      </c>
      <c r="B123" s="112" t="s">
        <v>270</v>
      </c>
      <c r="C123" s="113" t="s">
        <v>271</v>
      </c>
      <c r="D123" s="112" t="s">
        <v>29</v>
      </c>
      <c r="E123" s="114">
        <v>52.64</v>
      </c>
      <c r="F123" s="114">
        <v>0.84223999999999999</v>
      </c>
    </row>
    <row r="124" spans="1:7" s="28" customFormat="1" outlineLevel="1">
      <c r="A124" s="111" t="s">
        <v>882</v>
      </c>
      <c r="B124" s="112" t="s">
        <v>31</v>
      </c>
      <c r="C124" s="113" t="s">
        <v>32</v>
      </c>
      <c r="D124" s="112" t="s">
        <v>29</v>
      </c>
      <c r="E124" s="114">
        <v>4.74</v>
      </c>
      <c r="F124" s="114">
        <v>7.5840000000000005E-2</v>
      </c>
    </row>
    <row r="125" spans="1:7" s="33" customFormat="1" outlineLevel="1">
      <c r="A125" s="115" t="s">
        <v>883</v>
      </c>
      <c r="B125" s="116" t="s">
        <v>274</v>
      </c>
      <c r="C125" s="117" t="s">
        <v>275</v>
      </c>
      <c r="D125" s="116" t="s">
        <v>57</v>
      </c>
      <c r="E125" s="118">
        <v>3.4</v>
      </c>
      <c r="F125" s="118">
        <v>5.4399999999999997E-2</v>
      </c>
    </row>
    <row r="126" spans="1:7" s="33" customFormat="1" outlineLevel="1">
      <c r="A126" s="119" t="s">
        <v>884</v>
      </c>
      <c r="B126" s="120" t="s">
        <v>171</v>
      </c>
      <c r="C126" s="121" t="s">
        <v>172</v>
      </c>
      <c r="D126" s="120" t="s">
        <v>57</v>
      </c>
      <c r="E126" s="122">
        <v>0.05</v>
      </c>
      <c r="F126" s="122">
        <v>8.0000000000000004E-4</v>
      </c>
    </row>
    <row r="127" spans="1:7" s="33" customFormat="1" outlineLevel="1">
      <c r="A127" s="119" t="s">
        <v>885</v>
      </c>
      <c r="B127" s="120" t="s">
        <v>278</v>
      </c>
      <c r="C127" s="121" t="s">
        <v>279</v>
      </c>
      <c r="D127" s="120" t="s">
        <v>57</v>
      </c>
      <c r="E127" s="122">
        <v>0.17</v>
      </c>
      <c r="F127" s="122">
        <v>2.7200000000000002E-3</v>
      </c>
    </row>
    <row r="128" spans="1:7" s="33" customFormat="1" ht="24" outlineLevel="1">
      <c r="A128" s="119" t="s">
        <v>886</v>
      </c>
      <c r="B128" s="120" t="s">
        <v>281</v>
      </c>
      <c r="C128" s="121" t="s">
        <v>282</v>
      </c>
      <c r="D128" s="120" t="s">
        <v>91</v>
      </c>
      <c r="E128" s="122">
        <v>0.26</v>
      </c>
      <c r="F128" s="122">
        <v>4.1599999999999996E-3</v>
      </c>
    </row>
    <row r="129" spans="1:7" s="1" customFormat="1">
      <c r="A129" s="100" t="s">
        <v>262</v>
      </c>
      <c r="B129" s="101" t="s">
        <v>284</v>
      </c>
      <c r="C129" s="101" t="s">
        <v>285</v>
      </c>
      <c r="D129" s="102" t="s">
        <v>286</v>
      </c>
      <c r="E129" s="313">
        <v>1</v>
      </c>
      <c r="F129" s="314"/>
      <c r="G129" s="18"/>
    </row>
    <row r="130" spans="1:7" s="1" customFormat="1">
      <c r="A130" s="100" t="s">
        <v>264</v>
      </c>
      <c r="B130" s="101" t="s">
        <v>288</v>
      </c>
      <c r="C130" s="101" t="s">
        <v>289</v>
      </c>
      <c r="D130" s="102" t="s">
        <v>286</v>
      </c>
      <c r="E130" s="313">
        <v>1</v>
      </c>
      <c r="F130" s="314"/>
      <c r="G130" s="18"/>
    </row>
    <row r="131" spans="1:7" s="1" customFormat="1">
      <c r="A131" s="100" t="s">
        <v>283</v>
      </c>
      <c r="B131" s="101" t="s">
        <v>291</v>
      </c>
      <c r="C131" s="101" t="s">
        <v>292</v>
      </c>
      <c r="D131" s="102" t="s">
        <v>91</v>
      </c>
      <c r="E131" s="308">
        <v>0.5</v>
      </c>
      <c r="F131" s="309"/>
      <c r="G131" s="18"/>
    </row>
    <row r="132" spans="1:7" s="23" customFormat="1" outlineLevel="1">
      <c r="A132" s="103" t="s">
        <v>887</v>
      </c>
      <c r="B132" s="104" t="s">
        <v>19</v>
      </c>
      <c r="C132" s="105" t="s">
        <v>24</v>
      </c>
      <c r="D132" s="104" t="s">
        <v>25</v>
      </c>
      <c r="E132" s="106">
        <v>10.7</v>
      </c>
      <c r="F132" s="106">
        <v>5.35</v>
      </c>
    </row>
    <row r="133" spans="1:7" s="28" customFormat="1" outlineLevel="1">
      <c r="A133" s="107" t="s">
        <v>888</v>
      </c>
      <c r="B133" s="108" t="s">
        <v>251</v>
      </c>
      <c r="C133" s="109" t="s">
        <v>252</v>
      </c>
      <c r="D133" s="108" t="s">
        <v>29</v>
      </c>
      <c r="E133" s="110">
        <v>0.47</v>
      </c>
      <c r="F133" s="110">
        <v>0.23499999999999999</v>
      </c>
    </row>
    <row r="134" spans="1:7" s="28" customFormat="1" outlineLevel="1">
      <c r="A134" s="111" t="s">
        <v>889</v>
      </c>
      <c r="B134" s="112" t="s">
        <v>296</v>
      </c>
      <c r="C134" s="113" t="s">
        <v>32</v>
      </c>
      <c r="D134" s="112" t="s">
        <v>29</v>
      </c>
      <c r="E134" s="114">
        <v>0.1</v>
      </c>
      <c r="F134" s="114">
        <v>0.05</v>
      </c>
    </row>
    <row r="135" spans="1:7" s="33" customFormat="1" outlineLevel="1">
      <c r="A135" s="115" t="s">
        <v>890</v>
      </c>
      <c r="B135" s="116" t="s">
        <v>298</v>
      </c>
      <c r="C135" s="117" t="s">
        <v>299</v>
      </c>
      <c r="D135" s="116" t="s">
        <v>91</v>
      </c>
      <c r="E135" s="118">
        <v>1.0149999999999999</v>
      </c>
      <c r="F135" s="118">
        <v>0.50749999999999995</v>
      </c>
    </row>
    <row r="136" spans="1:7" s="33" customFormat="1" outlineLevel="1">
      <c r="A136" s="119" t="s">
        <v>891</v>
      </c>
      <c r="B136" s="120" t="s">
        <v>171</v>
      </c>
      <c r="C136" s="121" t="s">
        <v>172</v>
      </c>
      <c r="D136" s="120" t="s">
        <v>57</v>
      </c>
      <c r="E136" s="122">
        <v>4.0000000000000001E-3</v>
      </c>
      <c r="F136" s="122">
        <v>2E-3</v>
      </c>
    </row>
    <row r="137" spans="1:7" s="33" customFormat="1" outlineLevel="1">
      <c r="A137" s="119" t="s">
        <v>892</v>
      </c>
      <c r="B137" s="120" t="s">
        <v>302</v>
      </c>
      <c r="C137" s="121" t="s">
        <v>303</v>
      </c>
      <c r="D137" s="120" t="s">
        <v>57</v>
      </c>
      <c r="E137" s="122">
        <v>8.9999999999999993E-3</v>
      </c>
      <c r="F137" s="122">
        <v>4.4999999999999997E-3</v>
      </c>
    </row>
    <row r="138" spans="1:7" s="33" customFormat="1" ht="24" outlineLevel="1">
      <c r="A138" s="119" t="s">
        <v>893</v>
      </c>
      <c r="B138" s="120" t="s">
        <v>305</v>
      </c>
      <c r="C138" s="121" t="s">
        <v>306</v>
      </c>
      <c r="D138" s="120" t="s">
        <v>91</v>
      </c>
      <c r="E138" s="122">
        <v>0.02</v>
      </c>
      <c r="F138" s="122">
        <v>0.01</v>
      </c>
    </row>
    <row r="139" spans="1:7" s="33" customFormat="1" outlineLevel="1">
      <c r="A139" s="119" t="s">
        <v>894</v>
      </c>
      <c r="B139" s="120" t="s">
        <v>308</v>
      </c>
      <c r="C139" s="121" t="s">
        <v>309</v>
      </c>
      <c r="D139" s="120" t="s">
        <v>310</v>
      </c>
      <c r="E139" s="122">
        <v>0.72</v>
      </c>
      <c r="F139" s="122">
        <v>0.36</v>
      </c>
    </row>
    <row r="140" spans="1:7" s="1" customFormat="1" ht="26.4">
      <c r="A140" s="100" t="s">
        <v>287</v>
      </c>
      <c r="B140" s="101" t="s">
        <v>312</v>
      </c>
      <c r="C140" s="101" t="s">
        <v>313</v>
      </c>
      <c r="D140" s="102" t="s">
        <v>286</v>
      </c>
      <c r="E140" s="308">
        <v>3</v>
      </c>
      <c r="F140" s="309"/>
      <c r="G140" s="18"/>
    </row>
    <row r="141" spans="1:7" s="23" customFormat="1" outlineLevel="1">
      <c r="A141" s="103" t="s">
        <v>895</v>
      </c>
      <c r="B141" s="104" t="s">
        <v>19</v>
      </c>
      <c r="C141" s="105" t="s">
        <v>24</v>
      </c>
      <c r="D141" s="104" t="s">
        <v>25</v>
      </c>
      <c r="E141" s="106">
        <v>0.6</v>
      </c>
      <c r="F141" s="106">
        <v>1.8</v>
      </c>
    </row>
    <row r="142" spans="1:7" s="28" customFormat="1" outlineLevel="1">
      <c r="A142" s="107" t="s">
        <v>896</v>
      </c>
      <c r="B142" s="108" t="s">
        <v>251</v>
      </c>
      <c r="C142" s="109" t="s">
        <v>252</v>
      </c>
      <c r="D142" s="108" t="s">
        <v>29</v>
      </c>
      <c r="E142" s="110">
        <v>0.04</v>
      </c>
      <c r="F142" s="110">
        <v>0.12</v>
      </c>
    </row>
    <row r="143" spans="1:7" s="28" customFormat="1" outlineLevel="1">
      <c r="A143" s="111" t="s">
        <v>897</v>
      </c>
      <c r="B143" s="112" t="s">
        <v>296</v>
      </c>
      <c r="C143" s="113" t="s">
        <v>32</v>
      </c>
      <c r="D143" s="112" t="s">
        <v>29</v>
      </c>
      <c r="E143" s="114">
        <v>0.04</v>
      </c>
      <c r="F143" s="114">
        <v>0.12</v>
      </c>
    </row>
    <row r="144" spans="1:7" s="33" customFormat="1" outlineLevel="1">
      <c r="A144" s="115" t="s">
        <v>898</v>
      </c>
      <c r="B144" s="116" t="s">
        <v>318</v>
      </c>
      <c r="C144" s="117" t="s">
        <v>319</v>
      </c>
      <c r="D144" s="116" t="s">
        <v>91</v>
      </c>
      <c r="E144" s="118">
        <v>0.01</v>
      </c>
      <c r="F144" s="118">
        <v>0.03</v>
      </c>
    </row>
    <row r="145" spans="1:7" s="1" customFormat="1">
      <c r="A145" s="100" t="s">
        <v>290</v>
      </c>
      <c r="B145" s="101" t="s">
        <v>321</v>
      </c>
      <c r="C145" s="101" t="s">
        <v>322</v>
      </c>
      <c r="D145" s="102" t="s">
        <v>286</v>
      </c>
      <c r="E145" s="313">
        <v>3</v>
      </c>
      <c r="F145" s="314"/>
      <c r="G145" s="18"/>
    </row>
    <row r="146" spans="1:7" s="1" customFormat="1">
      <c r="A146" s="100" t="s">
        <v>311</v>
      </c>
      <c r="B146" s="101" t="s">
        <v>324</v>
      </c>
      <c r="C146" s="101" t="s">
        <v>325</v>
      </c>
      <c r="D146" s="102" t="s">
        <v>326</v>
      </c>
      <c r="E146" s="313">
        <v>40.4</v>
      </c>
      <c r="F146" s="314"/>
      <c r="G146" s="18"/>
    </row>
    <row r="147" spans="1:7" s="1" customFormat="1" ht="26.4">
      <c r="A147" s="100" t="s">
        <v>320</v>
      </c>
      <c r="B147" s="101" t="s">
        <v>872</v>
      </c>
      <c r="C147" s="101" t="s">
        <v>63</v>
      </c>
      <c r="D147" s="102" t="s">
        <v>57</v>
      </c>
      <c r="E147" s="308">
        <v>3.9E-2</v>
      </c>
      <c r="F147" s="309"/>
      <c r="G147" s="18"/>
    </row>
    <row r="148" spans="1:7" s="28" customFormat="1" outlineLevel="1">
      <c r="A148" s="107" t="s">
        <v>899</v>
      </c>
      <c r="B148" s="108" t="s">
        <v>65</v>
      </c>
      <c r="C148" s="109" t="s">
        <v>66</v>
      </c>
      <c r="D148" s="108" t="s">
        <v>29</v>
      </c>
      <c r="E148" s="110">
        <v>0.14779999999999999</v>
      </c>
      <c r="F148" s="110">
        <v>5.764E-3</v>
      </c>
    </row>
    <row r="149" spans="1:7" ht="15.75" customHeight="1">
      <c r="A149" s="310" t="s">
        <v>329</v>
      </c>
      <c r="B149" s="311"/>
      <c r="C149" s="311"/>
      <c r="D149" s="311"/>
      <c r="E149" s="311"/>
      <c r="F149" s="312"/>
    </row>
    <row r="150" spans="1:7" s="1" customFormat="1" ht="26.4">
      <c r="A150" s="100" t="s">
        <v>323</v>
      </c>
      <c r="B150" s="101" t="s">
        <v>331</v>
      </c>
      <c r="C150" s="101" t="s">
        <v>332</v>
      </c>
      <c r="D150" s="102" t="s">
        <v>22</v>
      </c>
      <c r="E150" s="308">
        <v>0.1</v>
      </c>
      <c r="F150" s="309"/>
      <c r="G150" s="18"/>
    </row>
    <row r="151" spans="1:7" s="23" customFormat="1" outlineLevel="1">
      <c r="A151" s="103" t="s">
        <v>900</v>
      </c>
      <c r="B151" s="104" t="s">
        <v>19</v>
      </c>
      <c r="C151" s="105" t="s">
        <v>24</v>
      </c>
      <c r="D151" s="104" t="s">
        <v>25</v>
      </c>
      <c r="E151" s="106">
        <v>37.799999999999997</v>
      </c>
      <c r="F151" s="106">
        <v>3.78</v>
      </c>
    </row>
    <row r="152" spans="1:7" s="28" customFormat="1" outlineLevel="1">
      <c r="A152" s="107" t="s">
        <v>901</v>
      </c>
      <c r="B152" s="108" t="s">
        <v>251</v>
      </c>
      <c r="C152" s="109" t="s">
        <v>252</v>
      </c>
      <c r="D152" s="108" t="s">
        <v>29</v>
      </c>
      <c r="E152" s="110">
        <v>2.2200000000000002</v>
      </c>
      <c r="F152" s="110">
        <v>0.222</v>
      </c>
    </row>
    <row r="153" spans="1:7" s="28" customFormat="1" outlineLevel="1">
      <c r="A153" s="111" t="s">
        <v>902</v>
      </c>
      <c r="B153" s="112" t="s">
        <v>296</v>
      </c>
      <c r="C153" s="113" t="s">
        <v>32</v>
      </c>
      <c r="D153" s="112" t="s">
        <v>29</v>
      </c>
      <c r="E153" s="114">
        <v>0.2</v>
      </c>
      <c r="F153" s="114">
        <v>0.02</v>
      </c>
    </row>
    <row r="154" spans="1:7" s="28" customFormat="1" outlineLevel="1">
      <c r="A154" s="111" t="s">
        <v>903</v>
      </c>
      <c r="B154" s="112" t="s">
        <v>337</v>
      </c>
      <c r="C154" s="113" t="s">
        <v>338</v>
      </c>
      <c r="D154" s="112" t="s">
        <v>29</v>
      </c>
      <c r="E154" s="114">
        <v>2.0299999999999998</v>
      </c>
      <c r="F154" s="114">
        <v>0.20300000000000001</v>
      </c>
    </row>
    <row r="155" spans="1:7" s="33" customFormat="1" outlineLevel="1">
      <c r="A155" s="115" t="s">
        <v>904</v>
      </c>
      <c r="B155" s="116" t="s">
        <v>340</v>
      </c>
      <c r="C155" s="117" t="s">
        <v>341</v>
      </c>
      <c r="D155" s="116" t="s">
        <v>91</v>
      </c>
      <c r="E155" s="118">
        <v>3.04</v>
      </c>
      <c r="F155" s="118">
        <v>0.30399999999999999</v>
      </c>
    </row>
    <row r="156" spans="1:7" s="33" customFormat="1" outlineLevel="1">
      <c r="A156" s="119" t="s">
        <v>905</v>
      </c>
      <c r="B156" s="120" t="s">
        <v>343</v>
      </c>
      <c r="C156" s="121" t="s">
        <v>344</v>
      </c>
      <c r="D156" s="120" t="s">
        <v>326</v>
      </c>
      <c r="E156" s="122">
        <v>0.75</v>
      </c>
      <c r="F156" s="122">
        <v>7.4999999999999997E-2</v>
      </c>
    </row>
    <row r="157" spans="1:7" s="1" customFormat="1" ht="26.4">
      <c r="A157" s="100" t="s">
        <v>327</v>
      </c>
      <c r="B157" s="101" t="s">
        <v>906</v>
      </c>
      <c r="C157" s="101" t="s">
        <v>907</v>
      </c>
      <c r="D157" s="102" t="s">
        <v>22</v>
      </c>
      <c r="E157" s="308">
        <v>1.87</v>
      </c>
      <c r="F157" s="309"/>
      <c r="G157" s="18"/>
    </row>
    <row r="158" spans="1:7" s="23" customFormat="1" outlineLevel="1">
      <c r="A158" s="103" t="s">
        <v>328</v>
      </c>
      <c r="B158" s="104" t="s">
        <v>19</v>
      </c>
      <c r="C158" s="105" t="s">
        <v>24</v>
      </c>
      <c r="D158" s="104" t="s">
        <v>25</v>
      </c>
      <c r="E158" s="106">
        <v>37.799999999999997</v>
      </c>
      <c r="F158" s="106">
        <v>70.686000000000007</v>
      </c>
    </row>
    <row r="159" spans="1:7" s="28" customFormat="1" outlineLevel="1">
      <c r="A159" s="107" t="s">
        <v>908</v>
      </c>
      <c r="B159" s="108" t="s">
        <v>251</v>
      </c>
      <c r="C159" s="109" t="s">
        <v>252</v>
      </c>
      <c r="D159" s="108" t="s">
        <v>29</v>
      </c>
      <c r="E159" s="110">
        <v>2.2200000000000002</v>
      </c>
      <c r="F159" s="110">
        <v>4.1513999999999998</v>
      </c>
    </row>
    <row r="160" spans="1:7" s="28" customFormat="1" outlineLevel="1">
      <c r="A160" s="111" t="s">
        <v>909</v>
      </c>
      <c r="B160" s="112" t="s">
        <v>296</v>
      </c>
      <c r="C160" s="113" t="s">
        <v>32</v>
      </c>
      <c r="D160" s="112" t="s">
        <v>29</v>
      </c>
      <c r="E160" s="114">
        <v>0.2</v>
      </c>
      <c r="F160" s="114">
        <v>0.374</v>
      </c>
    </row>
    <row r="161" spans="1:7" s="28" customFormat="1" outlineLevel="1">
      <c r="A161" s="111" t="s">
        <v>910</v>
      </c>
      <c r="B161" s="112" t="s">
        <v>337</v>
      </c>
      <c r="C161" s="113" t="s">
        <v>338</v>
      </c>
      <c r="D161" s="112" t="s">
        <v>29</v>
      </c>
      <c r="E161" s="114">
        <v>2.0299999999999998</v>
      </c>
      <c r="F161" s="114">
        <v>3.7961</v>
      </c>
    </row>
    <row r="162" spans="1:7" s="33" customFormat="1" outlineLevel="1">
      <c r="A162" s="115" t="s">
        <v>911</v>
      </c>
      <c r="B162" s="116" t="s">
        <v>340</v>
      </c>
      <c r="C162" s="117" t="s">
        <v>341</v>
      </c>
      <c r="D162" s="116" t="s">
        <v>91</v>
      </c>
      <c r="E162" s="118">
        <v>3.04</v>
      </c>
      <c r="F162" s="118">
        <v>5.6848000000000001</v>
      </c>
    </row>
    <row r="163" spans="1:7" s="33" customFormat="1" outlineLevel="1">
      <c r="A163" s="119" t="s">
        <v>912</v>
      </c>
      <c r="B163" s="120" t="s">
        <v>343</v>
      </c>
      <c r="C163" s="121" t="s">
        <v>344</v>
      </c>
      <c r="D163" s="120" t="s">
        <v>326</v>
      </c>
      <c r="E163" s="122">
        <v>0.75</v>
      </c>
      <c r="F163" s="122">
        <v>1.4025000000000001</v>
      </c>
    </row>
    <row r="164" spans="1:7" s="1" customFormat="1" ht="26.4">
      <c r="A164" s="100" t="s">
        <v>330</v>
      </c>
      <c r="B164" s="101" t="s">
        <v>346</v>
      </c>
      <c r="C164" s="101" t="s">
        <v>355</v>
      </c>
      <c r="D164" s="102" t="s">
        <v>22</v>
      </c>
      <c r="E164" s="308">
        <v>0.03</v>
      </c>
      <c r="F164" s="309"/>
      <c r="G164" s="18"/>
    </row>
    <row r="165" spans="1:7" s="23" customFormat="1" outlineLevel="1">
      <c r="A165" s="103" t="s">
        <v>333</v>
      </c>
      <c r="B165" s="104" t="s">
        <v>19</v>
      </c>
      <c r="C165" s="105" t="s">
        <v>24</v>
      </c>
      <c r="D165" s="104" t="s">
        <v>25</v>
      </c>
      <c r="E165" s="106">
        <v>37.799999999999997</v>
      </c>
      <c r="F165" s="106">
        <v>1.1339999999999999</v>
      </c>
    </row>
    <row r="166" spans="1:7" s="28" customFormat="1" outlineLevel="1">
      <c r="A166" s="107" t="s">
        <v>334</v>
      </c>
      <c r="B166" s="108" t="s">
        <v>251</v>
      </c>
      <c r="C166" s="109" t="s">
        <v>252</v>
      </c>
      <c r="D166" s="108" t="s">
        <v>29</v>
      </c>
      <c r="E166" s="110">
        <v>2.2200000000000002</v>
      </c>
      <c r="F166" s="110">
        <v>6.6600000000000006E-2</v>
      </c>
    </row>
    <row r="167" spans="1:7" s="28" customFormat="1" outlineLevel="1">
      <c r="A167" s="111" t="s">
        <v>335</v>
      </c>
      <c r="B167" s="112" t="s">
        <v>296</v>
      </c>
      <c r="C167" s="113" t="s">
        <v>32</v>
      </c>
      <c r="D167" s="112" t="s">
        <v>29</v>
      </c>
      <c r="E167" s="114">
        <v>0.2</v>
      </c>
      <c r="F167" s="114">
        <v>6.0000000000000001E-3</v>
      </c>
    </row>
    <row r="168" spans="1:7" s="28" customFormat="1" outlineLevel="1">
      <c r="A168" s="111" t="s">
        <v>336</v>
      </c>
      <c r="B168" s="112" t="s">
        <v>337</v>
      </c>
      <c r="C168" s="113" t="s">
        <v>338</v>
      </c>
      <c r="D168" s="112" t="s">
        <v>29</v>
      </c>
      <c r="E168" s="114">
        <v>2.0299999999999998</v>
      </c>
      <c r="F168" s="114">
        <v>6.0900000000000003E-2</v>
      </c>
    </row>
    <row r="169" spans="1:7" s="33" customFormat="1" outlineLevel="1">
      <c r="A169" s="115" t="s">
        <v>339</v>
      </c>
      <c r="B169" s="116" t="s">
        <v>340</v>
      </c>
      <c r="C169" s="117" t="s">
        <v>341</v>
      </c>
      <c r="D169" s="116" t="s">
        <v>91</v>
      </c>
      <c r="E169" s="118">
        <v>3.04</v>
      </c>
      <c r="F169" s="118">
        <v>9.1200000000000003E-2</v>
      </c>
    </row>
    <row r="170" spans="1:7" s="33" customFormat="1" outlineLevel="1">
      <c r="A170" s="119" t="s">
        <v>342</v>
      </c>
      <c r="B170" s="120" t="s">
        <v>343</v>
      </c>
      <c r="C170" s="121" t="s">
        <v>344</v>
      </c>
      <c r="D170" s="120" t="s">
        <v>326</v>
      </c>
      <c r="E170" s="122">
        <v>0.75</v>
      </c>
      <c r="F170" s="122">
        <v>2.2499999999999999E-2</v>
      </c>
    </row>
    <row r="171" spans="1:7" s="1" customFormat="1" ht="26.4">
      <c r="A171" s="100" t="s">
        <v>345</v>
      </c>
      <c r="B171" s="101" t="s">
        <v>872</v>
      </c>
      <c r="C171" s="101" t="s">
        <v>63</v>
      </c>
      <c r="D171" s="102" t="s">
        <v>57</v>
      </c>
      <c r="E171" s="308">
        <v>3.43</v>
      </c>
      <c r="F171" s="309"/>
      <c r="G171" s="18"/>
    </row>
    <row r="172" spans="1:7" s="28" customFormat="1" outlineLevel="1">
      <c r="A172" s="107" t="s">
        <v>348</v>
      </c>
      <c r="B172" s="108" t="s">
        <v>65</v>
      </c>
      <c r="C172" s="109" t="s">
        <v>66</v>
      </c>
      <c r="D172" s="108" t="s">
        <v>29</v>
      </c>
      <c r="E172" s="110">
        <v>0.14779999999999999</v>
      </c>
      <c r="F172" s="110">
        <v>0.50695400000000002</v>
      </c>
    </row>
    <row r="173" spans="1:7" s="1" customFormat="1" ht="26.4">
      <c r="A173" s="100" t="s">
        <v>354</v>
      </c>
      <c r="B173" s="101" t="s">
        <v>365</v>
      </c>
      <c r="C173" s="101" t="s">
        <v>366</v>
      </c>
      <c r="D173" s="102" t="s">
        <v>367</v>
      </c>
      <c r="E173" s="308">
        <v>0.01</v>
      </c>
      <c r="F173" s="309"/>
      <c r="G173" s="18"/>
    </row>
    <row r="174" spans="1:7" s="23" customFormat="1" outlineLevel="1">
      <c r="A174" s="103" t="s">
        <v>356</v>
      </c>
      <c r="B174" s="104" t="s">
        <v>19</v>
      </c>
      <c r="C174" s="105" t="s">
        <v>24</v>
      </c>
      <c r="D174" s="104" t="s">
        <v>25</v>
      </c>
      <c r="E174" s="106">
        <v>669</v>
      </c>
      <c r="F174" s="106">
        <v>6.69</v>
      </c>
    </row>
    <row r="175" spans="1:7" s="28" customFormat="1" ht="24" outlineLevel="1">
      <c r="A175" s="107" t="s">
        <v>357</v>
      </c>
      <c r="B175" s="108" t="s">
        <v>370</v>
      </c>
      <c r="C175" s="109" t="s">
        <v>371</v>
      </c>
      <c r="D175" s="108" t="s">
        <v>29</v>
      </c>
      <c r="E175" s="110">
        <v>263.2</v>
      </c>
      <c r="F175" s="110">
        <v>2.6320000000000001</v>
      </c>
    </row>
    <row r="176" spans="1:7" s="28" customFormat="1" ht="24" outlineLevel="1">
      <c r="A176" s="111" t="s">
        <v>358</v>
      </c>
      <c r="B176" s="112" t="s">
        <v>49</v>
      </c>
      <c r="C176" s="113" t="s">
        <v>50</v>
      </c>
      <c r="D176" s="112" t="s">
        <v>29</v>
      </c>
      <c r="E176" s="114">
        <v>17.399999999999999</v>
      </c>
      <c r="F176" s="114">
        <v>0.17399999999999999</v>
      </c>
    </row>
    <row r="177" spans="1:7" s="28" customFormat="1" outlineLevel="1">
      <c r="A177" s="111" t="s">
        <v>359</v>
      </c>
      <c r="B177" s="112" t="s">
        <v>251</v>
      </c>
      <c r="C177" s="113" t="s">
        <v>252</v>
      </c>
      <c r="D177" s="112" t="s">
        <v>29</v>
      </c>
      <c r="E177" s="114">
        <v>0.15</v>
      </c>
      <c r="F177" s="114">
        <v>1.5E-3</v>
      </c>
    </row>
    <row r="178" spans="1:7" s="28" customFormat="1" ht="24" outlineLevel="1">
      <c r="A178" s="111" t="s">
        <v>360</v>
      </c>
      <c r="B178" s="112" t="s">
        <v>375</v>
      </c>
      <c r="C178" s="113" t="s">
        <v>376</v>
      </c>
      <c r="D178" s="112" t="s">
        <v>29</v>
      </c>
      <c r="E178" s="114">
        <v>48.5</v>
      </c>
      <c r="F178" s="114">
        <v>0.48499999999999999</v>
      </c>
    </row>
    <row r="179" spans="1:7" s="28" customFormat="1" outlineLevel="1">
      <c r="A179" s="111" t="s">
        <v>361</v>
      </c>
      <c r="B179" s="112" t="s">
        <v>378</v>
      </c>
      <c r="C179" s="113" t="s">
        <v>379</v>
      </c>
      <c r="D179" s="112" t="s">
        <v>29</v>
      </c>
      <c r="E179" s="114">
        <v>24.75</v>
      </c>
      <c r="F179" s="114">
        <v>0.2475</v>
      </c>
    </row>
    <row r="180" spans="1:7" s="28" customFormat="1" outlineLevel="1">
      <c r="A180" s="111" t="s">
        <v>913</v>
      </c>
      <c r="B180" s="112" t="s">
        <v>381</v>
      </c>
      <c r="C180" s="113" t="s">
        <v>382</v>
      </c>
      <c r="D180" s="112" t="s">
        <v>29</v>
      </c>
      <c r="E180" s="114">
        <v>34.799999999999997</v>
      </c>
      <c r="F180" s="114">
        <v>0.34799999999999998</v>
      </c>
    </row>
    <row r="181" spans="1:7" s="28" customFormat="1" outlineLevel="1">
      <c r="A181" s="111" t="s">
        <v>914</v>
      </c>
      <c r="B181" s="112" t="s">
        <v>384</v>
      </c>
      <c r="C181" s="113" t="s">
        <v>385</v>
      </c>
      <c r="D181" s="112" t="s">
        <v>29</v>
      </c>
      <c r="E181" s="114">
        <v>12.38</v>
      </c>
      <c r="F181" s="114">
        <v>0.12379999999999999</v>
      </c>
    </row>
    <row r="182" spans="1:7" s="28" customFormat="1" outlineLevel="1">
      <c r="A182" s="111" t="s">
        <v>915</v>
      </c>
      <c r="B182" s="112" t="s">
        <v>296</v>
      </c>
      <c r="C182" s="113" t="s">
        <v>32</v>
      </c>
      <c r="D182" s="112" t="s">
        <v>29</v>
      </c>
      <c r="E182" s="114">
        <v>0.23</v>
      </c>
      <c r="F182" s="114">
        <v>2.3E-3</v>
      </c>
    </row>
    <row r="183" spans="1:7" s="33" customFormat="1" outlineLevel="1">
      <c r="A183" s="115" t="s">
        <v>916</v>
      </c>
      <c r="B183" s="116" t="s">
        <v>388</v>
      </c>
      <c r="C183" s="117" t="s">
        <v>389</v>
      </c>
      <c r="D183" s="116" t="s">
        <v>57</v>
      </c>
      <c r="E183" s="118">
        <v>0.157</v>
      </c>
      <c r="F183" s="118">
        <v>1.57E-3</v>
      </c>
    </row>
    <row r="184" spans="1:7" s="33" customFormat="1" outlineLevel="1">
      <c r="A184" s="119" t="s">
        <v>917</v>
      </c>
      <c r="B184" s="120" t="s">
        <v>391</v>
      </c>
      <c r="C184" s="121" t="s">
        <v>392</v>
      </c>
      <c r="D184" s="120" t="s">
        <v>286</v>
      </c>
      <c r="E184" s="122">
        <v>2.48</v>
      </c>
      <c r="F184" s="122">
        <v>2.4799999999999999E-2</v>
      </c>
    </row>
    <row r="185" spans="1:7" s="1" customFormat="1" ht="26.4">
      <c r="A185" s="100" t="s">
        <v>362</v>
      </c>
      <c r="B185" s="101" t="s">
        <v>918</v>
      </c>
      <c r="C185" s="101" t="s">
        <v>919</v>
      </c>
      <c r="D185" s="102" t="s">
        <v>367</v>
      </c>
      <c r="E185" s="308">
        <v>0.187</v>
      </c>
      <c r="F185" s="309"/>
      <c r="G185" s="18"/>
    </row>
    <row r="186" spans="1:7" s="23" customFormat="1" outlineLevel="1">
      <c r="A186" s="103" t="s">
        <v>363</v>
      </c>
      <c r="B186" s="104" t="s">
        <v>19</v>
      </c>
      <c r="C186" s="105" t="s">
        <v>24</v>
      </c>
      <c r="D186" s="104" t="s">
        <v>25</v>
      </c>
      <c r="E186" s="106">
        <v>583</v>
      </c>
      <c r="F186" s="106">
        <v>109.021</v>
      </c>
    </row>
    <row r="187" spans="1:7" s="28" customFormat="1" ht="24" outlineLevel="1">
      <c r="A187" s="107" t="s">
        <v>920</v>
      </c>
      <c r="B187" s="108" t="s">
        <v>370</v>
      </c>
      <c r="C187" s="109" t="s">
        <v>371</v>
      </c>
      <c r="D187" s="108" t="s">
        <v>29</v>
      </c>
      <c r="E187" s="110">
        <v>164.59</v>
      </c>
      <c r="F187" s="110">
        <v>30.778300000000002</v>
      </c>
    </row>
    <row r="188" spans="1:7" s="28" customFormat="1" ht="24" outlineLevel="1">
      <c r="A188" s="111" t="s">
        <v>921</v>
      </c>
      <c r="B188" s="112" t="s">
        <v>49</v>
      </c>
      <c r="C188" s="113" t="s">
        <v>50</v>
      </c>
      <c r="D188" s="112" t="s">
        <v>29</v>
      </c>
      <c r="E188" s="114">
        <v>17.399999999999999</v>
      </c>
      <c r="F188" s="114">
        <v>3.2538</v>
      </c>
    </row>
    <row r="189" spans="1:7" s="28" customFormat="1" outlineLevel="1">
      <c r="A189" s="111" t="s">
        <v>922</v>
      </c>
      <c r="B189" s="112" t="s">
        <v>251</v>
      </c>
      <c r="C189" s="113" t="s">
        <v>252</v>
      </c>
      <c r="D189" s="112" t="s">
        <v>29</v>
      </c>
      <c r="E189" s="114">
        <v>44.79</v>
      </c>
      <c r="F189" s="114">
        <v>8.3757000000000001</v>
      </c>
    </row>
    <row r="190" spans="1:7" s="28" customFormat="1" outlineLevel="1">
      <c r="A190" s="111" t="s">
        <v>923</v>
      </c>
      <c r="B190" s="112" t="s">
        <v>378</v>
      </c>
      <c r="C190" s="113" t="s">
        <v>379</v>
      </c>
      <c r="D190" s="112" t="s">
        <v>29</v>
      </c>
      <c r="E190" s="114">
        <v>24.75</v>
      </c>
      <c r="F190" s="114">
        <v>4.6281999999999996</v>
      </c>
    </row>
    <row r="191" spans="1:7" s="28" customFormat="1" outlineLevel="1">
      <c r="A191" s="111" t="s">
        <v>924</v>
      </c>
      <c r="B191" s="112" t="s">
        <v>381</v>
      </c>
      <c r="C191" s="113" t="s">
        <v>382</v>
      </c>
      <c r="D191" s="112" t="s">
        <v>29</v>
      </c>
      <c r="E191" s="114">
        <v>34.799999999999997</v>
      </c>
      <c r="F191" s="114">
        <v>6.5076000000000001</v>
      </c>
    </row>
    <row r="192" spans="1:7" s="28" customFormat="1" outlineLevel="1">
      <c r="A192" s="111" t="s">
        <v>925</v>
      </c>
      <c r="B192" s="112" t="s">
        <v>384</v>
      </c>
      <c r="C192" s="113" t="s">
        <v>385</v>
      </c>
      <c r="D192" s="112" t="s">
        <v>29</v>
      </c>
      <c r="E192" s="114">
        <v>12.38</v>
      </c>
      <c r="F192" s="114">
        <v>2.3151000000000002</v>
      </c>
    </row>
    <row r="193" spans="1:7" s="28" customFormat="1" outlineLevel="1">
      <c r="A193" s="111" t="s">
        <v>926</v>
      </c>
      <c r="B193" s="112" t="s">
        <v>296</v>
      </c>
      <c r="C193" s="113" t="s">
        <v>32</v>
      </c>
      <c r="D193" s="112" t="s">
        <v>29</v>
      </c>
      <c r="E193" s="114">
        <v>0.14000000000000001</v>
      </c>
      <c r="F193" s="114">
        <v>2.6179999999999998E-2</v>
      </c>
    </row>
    <row r="194" spans="1:7" s="33" customFormat="1" outlineLevel="1">
      <c r="A194" s="115" t="s">
        <v>927</v>
      </c>
      <c r="B194" s="116" t="s">
        <v>388</v>
      </c>
      <c r="C194" s="117" t="s">
        <v>389</v>
      </c>
      <c r="D194" s="116" t="s">
        <v>57</v>
      </c>
      <c r="E194" s="118">
        <v>8.5000000000000006E-2</v>
      </c>
      <c r="F194" s="118">
        <v>1.5894999999999999E-2</v>
      </c>
    </row>
    <row r="195" spans="1:7" s="33" customFormat="1" outlineLevel="1">
      <c r="A195" s="119" t="s">
        <v>928</v>
      </c>
      <c r="B195" s="120" t="s">
        <v>391</v>
      </c>
      <c r="C195" s="121" t="s">
        <v>392</v>
      </c>
      <c r="D195" s="120" t="s">
        <v>286</v>
      </c>
      <c r="E195" s="122">
        <v>2.48</v>
      </c>
      <c r="F195" s="122">
        <v>0.46376000000000001</v>
      </c>
    </row>
    <row r="196" spans="1:7" s="1" customFormat="1" ht="26.4">
      <c r="A196" s="100" t="s">
        <v>364</v>
      </c>
      <c r="B196" s="101" t="s">
        <v>394</v>
      </c>
      <c r="C196" s="101" t="s">
        <v>408</v>
      </c>
      <c r="D196" s="102" t="s">
        <v>367</v>
      </c>
      <c r="E196" s="308">
        <v>3.0000000000000001E-3</v>
      </c>
      <c r="F196" s="309"/>
      <c r="G196" s="18"/>
    </row>
    <row r="197" spans="1:7" s="23" customFormat="1" outlineLevel="1">
      <c r="A197" s="103" t="s">
        <v>368</v>
      </c>
      <c r="B197" s="104" t="s">
        <v>19</v>
      </c>
      <c r="C197" s="105" t="s">
        <v>24</v>
      </c>
      <c r="D197" s="104" t="s">
        <v>25</v>
      </c>
      <c r="E197" s="106">
        <v>701</v>
      </c>
      <c r="F197" s="106">
        <v>2.1030000000000002</v>
      </c>
    </row>
    <row r="198" spans="1:7" s="28" customFormat="1" ht="24" outlineLevel="1">
      <c r="A198" s="107" t="s">
        <v>369</v>
      </c>
      <c r="B198" s="108" t="s">
        <v>370</v>
      </c>
      <c r="C198" s="109" t="s">
        <v>371</v>
      </c>
      <c r="D198" s="108" t="s">
        <v>29</v>
      </c>
      <c r="E198" s="110">
        <v>257.60000000000002</v>
      </c>
      <c r="F198" s="110">
        <v>0.77280000000000004</v>
      </c>
    </row>
    <row r="199" spans="1:7" s="28" customFormat="1" ht="24" outlineLevel="1">
      <c r="A199" s="111" t="s">
        <v>372</v>
      </c>
      <c r="B199" s="112" t="s">
        <v>49</v>
      </c>
      <c r="C199" s="113" t="s">
        <v>50</v>
      </c>
      <c r="D199" s="112" t="s">
        <v>29</v>
      </c>
      <c r="E199" s="114">
        <v>17.399999999999999</v>
      </c>
      <c r="F199" s="114">
        <v>5.2200000000000003E-2</v>
      </c>
    </row>
    <row r="200" spans="1:7" s="28" customFormat="1" outlineLevel="1">
      <c r="A200" s="111" t="s">
        <v>373</v>
      </c>
      <c r="B200" s="112" t="s">
        <v>251</v>
      </c>
      <c r="C200" s="113" t="s">
        <v>252</v>
      </c>
      <c r="D200" s="112" t="s">
        <v>29</v>
      </c>
      <c r="E200" s="114">
        <v>0.13</v>
      </c>
      <c r="F200" s="114">
        <v>3.8999999999999999E-4</v>
      </c>
    </row>
    <row r="201" spans="1:7" s="28" customFormat="1" ht="24" outlineLevel="1">
      <c r="A201" s="111" t="s">
        <v>374</v>
      </c>
      <c r="B201" s="112" t="s">
        <v>375</v>
      </c>
      <c r="C201" s="113" t="s">
        <v>376</v>
      </c>
      <c r="D201" s="112" t="s">
        <v>29</v>
      </c>
      <c r="E201" s="114">
        <v>56.56</v>
      </c>
      <c r="F201" s="114">
        <v>0.16968</v>
      </c>
    </row>
    <row r="202" spans="1:7" s="28" customFormat="1" outlineLevel="1">
      <c r="A202" s="111" t="s">
        <v>377</v>
      </c>
      <c r="B202" s="112" t="s">
        <v>378</v>
      </c>
      <c r="C202" s="113" t="s">
        <v>379</v>
      </c>
      <c r="D202" s="112" t="s">
        <v>29</v>
      </c>
      <c r="E202" s="114">
        <v>24.75</v>
      </c>
      <c r="F202" s="114">
        <v>7.4249999999999997E-2</v>
      </c>
    </row>
    <row r="203" spans="1:7" s="28" customFormat="1" outlineLevel="1">
      <c r="A203" s="111" t="s">
        <v>380</v>
      </c>
      <c r="B203" s="112" t="s">
        <v>381</v>
      </c>
      <c r="C203" s="113" t="s">
        <v>382</v>
      </c>
      <c r="D203" s="112" t="s">
        <v>29</v>
      </c>
      <c r="E203" s="114">
        <v>34.799999999999997</v>
      </c>
      <c r="F203" s="114">
        <v>0.10440000000000001</v>
      </c>
    </row>
    <row r="204" spans="1:7" s="28" customFormat="1" outlineLevel="1">
      <c r="A204" s="111" t="s">
        <v>383</v>
      </c>
      <c r="B204" s="112" t="s">
        <v>384</v>
      </c>
      <c r="C204" s="113" t="s">
        <v>385</v>
      </c>
      <c r="D204" s="112" t="s">
        <v>29</v>
      </c>
      <c r="E204" s="114">
        <v>12.38</v>
      </c>
      <c r="F204" s="114">
        <v>3.7139999999999999E-2</v>
      </c>
    </row>
    <row r="205" spans="1:7" s="28" customFormat="1" outlineLevel="1">
      <c r="A205" s="111" t="s">
        <v>386</v>
      </c>
      <c r="B205" s="112" t="s">
        <v>296</v>
      </c>
      <c r="C205" s="113" t="s">
        <v>32</v>
      </c>
      <c r="D205" s="112" t="s">
        <v>29</v>
      </c>
      <c r="E205" s="114">
        <v>0.2</v>
      </c>
      <c r="F205" s="114">
        <v>5.9999999999999995E-4</v>
      </c>
    </row>
    <row r="206" spans="1:7" s="33" customFormat="1" outlineLevel="1">
      <c r="A206" s="115" t="s">
        <v>387</v>
      </c>
      <c r="B206" s="116" t="s">
        <v>388</v>
      </c>
      <c r="C206" s="117" t="s">
        <v>389</v>
      </c>
      <c r="D206" s="116" t="s">
        <v>57</v>
      </c>
      <c r="E206" s="118">
        <v>0.155</v>
      </c>
      <c r="F206" s="118">
        <v>4.6500000000000003E-4</v>
      </c>
    </row>
    <row r="207" spans="1:7" s="33" customFormat="1" outlineLevel="1">
      <c r="A207" s="119" t="s">
        <v>390</v>
      </c>
      <c r="B207" s="120" t="s">
        <v>391</v>
      </c>
      <c r="C207" s="121" t="s">
        <v>392</v>
      </c>
      <c r="D207" s="120" t="s">
        <v>286</v>
      </c>
      <c r="E207" s="122">
        <v>2.48</v>
      </c>
      <c r="F207" s="122">
        <v>7.4400000000000004E-3</v>
      </c>
    </row>
    <row r="208" spans="1:7" s="1" customFormat="1" ht="26.4">
      <c r="A208" s="100" t="s">
        <v>393</v>
      </c>
      <c r="B208" s="101" t="s">
        <v>324</v>
      </c>
      <c r="C208" s="101" t="s">
        <v>421</v>
      </c>
      <c r="D208" s="102" t="s">
        <v>164</v>
      </c>
      <c r="E208" s="313">
        <v>200</v>
      </c>
      <c r="F208" s="314"/>
      <c r="G208" s="18"/>
    </row>
    <row r="209" spans="1:7" s="1" customFormat="1">
      <c r="A209" s="100" t="s">
        <v>407</v>
      </c>
      <c r="B209" s="101" t="s">
        <v>324</v>
      </c>
      <c r="C209" s="101" t="s">
        <v>423</v>
      </c>
      <c r="D209" s="102" t="s">
        <v>286</v>
      </c>
      <c r="E209" s="313">
        <v>40</v>
      </c>
      <c r="F209" s="314"/>
      <c r="G209" s="18"/>
    </row>
    <row r="210" spans="1:7" s="1" customFormat="1">
      <c r="A210" s="100" t="s">
        <v>420</v>
      </c>
      <c r="B210" s="101" t="s">
        <v>425</v>
      </c>
      <c r="C210" s="101" t="s">
        <v>426</v>
      </c>
      <c r="D210" s="102" t="s">
        <v>286</v>
      </c>
      <c r="E210" s="308">
        <v>2</v>
      </c>
      <c r="F210" s="309"/>
      <c r="G210" s="18"/>
    </row>
    <row r="211" spans="1:7" s="23" customFormat="1" outlineLevel="1">
      <c r="A211" s="103" t="s">
        <v>929</v>
      </c>
      <c r="B211" s="104" t="s">
        <v>19</v>
      </c>
      <c r="C211" s="105" t="s">
        <v>24</v>
      </c>
      <c r="D211" s="104" t="s">
        <v>25</v>
      </c>
      <c r="E211" s="106">
        <v>7.37</v>
      </c>
      <c r="F211" s="106">
        <v>14.74</v>
      </c>
    </row>
    <row r="212" spans="1:7" s="28" customFormat="1" ht="24" outlineLevel="1">
      <c r="A212" s="107" t="s">
        <v>930</v>
      </c>
      <c r="B212" s="108" t="s">
        <v>370</v>
      </c>
      <c r="C212" s="109" t="s">
        <v>371</v>
      </c>
      <c r="D212" s="108" t="s">
        <v>29</v>
      </c>
      <c r="E212" s="110">
        <v>3.5</v>
      </c>
      <c r="F212" s="110">
        <v>7</v>
      </c>
    </row>
    <row r="213" spans="1:7" s="28" customFormat="1" outlineLevel="1">
      <c r="A213" s="111" t="s">
        <v>931</v>
      </c>
      <c r="B213" s="112" t="s">
        <v>251</v>
      </c>
      <c r="C213" s="113" t="s">
        <v>252</v>
      </c>
      <c r="D213" s="112" t="s">
        <v>29</v>
      </c>
      <c r="E213" s="114">
        <v>0.04</v>
      </c>
      <c r="F213" s="114">
        <v>0.08</v>
      </c>
    </row>
    <row r="214" spans="1:7" s="28" customFormat="1" ht="24" outlineLevel="1">
      <c r="A214" s="111" t="s">
        <v>932</v>
      </c>
      <c r="B214" s="112" t="s">
        <v>375</v>
      </c>
      <c r="C214" s="113" t="s">
        <v>376</v>
      </c>
      <c r="D214" s="112" t="s">
        <v>29</v>
      </c>
      <c r="E214" s="114">
        <v>1.04</v>
      </c>
      <c r="F214" s="114">
        <v>2.08</v>
      </c>
    </row>
    <row r="215" spans="1:7" s="28" customFormat="1" outlineLevel="1">
      <c r="A215" s="111" t="s">
        <v>933</v>
      </c>
      <c r="B215" s="112" t="s">
        <v>378</v>
      </c>
      <c r="C215" s="113" t="s">
        <v>379</v>
      </c>
      <c r="D215" s="112" t="s">
        <v>29</v>
      </c>
      <c r="E215" s="114">
        <v>1.8</v>
      </c>
      <c r="F215" s="114">
        <v>3.6</v>
      </c>
    </row>
    <row r="216" spans="1:7" s="28" customFormat="1" outlineLevel="1">
      <c r="A216" s="111" t="s">
        <v>934</v>
      </c>
      <c r="B216" s="112" t="s">
        <v>384</v>
      </c>
      <c r="C216" s="113" t="s">
        <v>385</v>
      </c>
      <c r="D216" s="112" t="s">
        <v>29</v>
      </c>
      <c r="E216" s="114">
        <v>0.9</v>
      </c>
      <c r="F216" s="114">
        <v>1.8</v>
      </c>
    </row>
    <row r="217" spans="1:7" s="28" customFormat="1" outlineLevel="1">
      <c r="A217" s="111" t="s">
        <v>935</v>
      </c>
      <c r="B217" s="112" t="s">
        <v>296</v>
      </c>
      <c r="C217" s="113" t="s">
        <v>32</v>
      </c>
      <c r="D217" s="112" t="s">
        <v>29</v>
      </c>
      <c r="E217" s="114">
        <v>7.0000000000000007E-2</v>
      </c>
      <c r="F217" s="114">
        <v>0.14000000000000001</v>
      </c>
    </row>
    <row r="218" spans="1:7" s="28" customFormat="1" outlineLevel="1">
      <c r="A218" s="111" t="s">
        <v>936</v>
      </c>
      <c r="B218" s="112" t="s">
        <v>337</v>
      </c>
      <c r="C218" s="113" t="s">
        <v>338</v>
      </c>
      <c r="D218" s="112" t="s">
        <v>29</v>
      </c>
      <c r="E218" s="114">
        <v>0.37</v>
      </c>
      <c r="F218" s="114">
        <v>0.74</v>
      </c>
    </row>
    <row r="219" spans="1:7" s="33" customFormat="1" outlineLevel="1">
      <c r="A219" s="115" t="s">
        <v>937</v>
      </c>
      <c r="B219" s="116" t="s">
        <v>340</v>
      </c>
      <c r="C219" s="117" t="s">
        <v>341</v>
      </c>
      <c r="D219" s="116" t="s">
        <v>91</v>
      </c>
      <c r="E219" s="118">
        <v>0.31</v>
      </c>
      <c r="F219" s="118">
        <v>0.62</v>
      </c>
    </row>
    <row r="220" spans="1:7" s="33" customFormat="1" outlineLevel="1">
      <c r="A220" s="119" t="s">
        <v>938</v>
      </c>
      <c r="B220" s="120" t="s">
        <v>437</v>
      </c>
      <c r="C220" s="121" t="s">
        <v>438</v>
      </c>
      <c r="D220" s="120" t="s">
        <v>91</v>
      </c>
      <c r="E220" s="122">
        <v>0.09</v>
      </c>
      <c r="F220" s="122">
        <v>0.18</v>
      </c>
    </row>
    <row r="221" spans="1:7" s="33" customFormat="1" outlineLevel="1">
      <c r="A221" s="119" t="s">
        <v>939</v>
      </c>
      <c r="B221" s="120" t="s">
        <v>388</v>
      </c>
      <c r="C221" s="121" t="s">
        <v>389</v>
      </c>
      <c r="D221" s="120" t="s">
        <v>57</v>
      </c>
      <c r="E221" s="122">
        <v>4.6000000000000001E-4</v>
      </c>
      <c r="F221" s="122">
        <v>9.2000000000000003E-4</v>
      </c>
    </row>
    <row r="222" spans="1:7" s="33" customFormat="1" outlineLevel="1">
      <c r="A222" s="119" t="s">
        <v>940</v>
      </c>
      <c r="B222" s="120" t="s">
        <v>391</v>
      </c>
      <c r="C222" s="121" t="s">
        <v>392</v>
      </c>
      <c r="D222" s="120" t="s">
        <v>286</v>
      </c>
      <c r="E222" s="122">
        <v>0.05</v>
      </c>
      <c r="F222" s="122">
        <v>0.1</v>
      </c>
    </row>
    <row r="223" spans="1:7" s="1" customFormat="1" ht="26.4">
      <c r="A223" s="100" t="s">
        <v>422</v>
      </c>
      <c r="B223" s="101" t="s">
        <v>478</v>
      </c>
      <c r="C223" s="101" t="s">
        <v>479</v>
      </c>
      <c r="D223" s="102" t="s">
        <v>286</v>
      </c>
      <c r="E223" s="308">
        <v>4</v>
      </c>
      <c r="F223" s="309"/>
      <c r="G223" s="18"/>
    </row>
    <row r="224" spans="1:7" s="23" customFormat="1" outlineLevel="1">
      <c r="A224" s="103" t="s">
        <v>941</v>
      </c>
      <c r="B224" s="104" t="s">
        <v>19</v>
      </c>
      <c r="C224" s="105" t="s">
        <v>24</v>
      </c>
      <c r="D224" s="104" t="s">
        <v>25</v>
      </c>
      <c r="E224" s="106">
        <v>5.61</v>
      </c>
      <c r="F224" s="106">
        <v>22.44</v>
      </c>
    </row>
    <row r="225" spans="1:7" s="28" customFormat="1" ht="24" outlineLevel="1">
      <c r="A225" s="107" t="s">
        <v>942</v>
      </c>
      <c r="B225" s="108" t="s">
        <v>370</v>
      </c>
      <c r="C225" s="109" t="s">
        <v>371</v>
      </c>
      <c r="D225" s="108" t="s">
        <v>29</v>
      </c>
      <c r="E225" s="110">
        <v>1.95</v>
      </c>
      <c r="F225" s="110">
        <v>7.8</v>
      </c>
    </row>
    <row r="226" spans="1:7" s="28" customFormat="1" outlineLevel="1">
      <c r="A226" s="111" t="s">
        <v>943</v>
      </c>
      <c r="B226" s="112" t="s">
        <v>251</v>
      </c>
      <c r="C226" s="113" t="s">
        <v>252</v>
      </c>
      <c r="D226" s="112" t="s">
        <v>29</v>
      </c>
      <c r="E226" s="114">
        <v>0.02</v>
      </c>
      <c r="F226" s="114">
        <v>0.08</v>
      </c>
    </row>
    <row r="227" spans="1:7" s="28" customFormat="1" ht="24" outlineLevel="1">
      <c r="A227" s="111" t="s">
        <v>944</v>
      </c>
      <c r="B227" s="112" t="s">
        <v>375</v>
      </c>
      <c r="C227" s="113" t="s">
        <v>376</v>
      </c>
      <c r="D227" s="112" t="s">
        <v>29</v>
      </c>
      <c r="E227" s="114">
        <v>0.84</v>
      </c>
      <c r="F227" s="114">
        <v>3.36</v>
      </c>
    </row>
    <row r="228" spans="1:7" s="28" customFormat="1" outlineLevel="1">
      <c r="A228" s="111" t="s">
        <v>945</v>
      </c>
      <c r="B228" s="112" t="s">
        <v>378</v>
      </c>
      <c r="C228" s="113" t="s">
        <v>379</v>
      </c>
      <c r="D228" s="112" t="s">
        <v>29</v>
      </c>
      <c r="E228" s="114">
        <v>0.45</v>
      </c>
      <c r="F228" s="114">
        <v>1.8</v>
      </c>
    </row>
    <row r="229" spans="1:7" s="28" customFormat="1" outlineLevel="1">
      <c r="A229" s="111" t="s">
        <v>946</v>
      </c>
      <c r="B229" s="112" t="s">
        <v>384</v>
      </c>
      <c r="C229" s="113" t="s">
        <v>385</v>
      </c>
      <c r="D229" s="112" t="s">
        <v>29</v>
      </c>
      <c r="E229" s="114">
        <v>0.23</v>
      </c>
      <c r="F229" s="114">
        <v>0.92</v>
      </c>
    </row>
    <row r="230" spans="1:7" s="28" customFormat="1" outlineLevel="1">
      <c r="A230" s="111" t="s">
        <v>947</v>
      </c>
      <c r="B230" s="112" t="s">
        <v>296</v>
      </c>
      <c r="C230" s="113" t="s">
        <v>32</v>
      </c>
      <c r="D230" s="112" t="s">
        <v>29</v>
      </c>
      <c r="E230" s="114">
        <v>0.03</v>
      </c>
      <c r="F230" s="114">
        <v>0.12</v>
      </c>
    </row>
    <row r="231" spans="1:7" s="28" customFormat="1" outlineLevel="1">
      <c r="A231" s="111" t="s">
        <v>948</v>
      </c>
      <c r="B231" s="112" t="s">
        <v>337</v>
      </c>
      <c r="C231" s="113" t="s">
        <v>338</v>
      </c>
      <c r="D231" s="112" t="s">
        <v>29</v>
      </c>
      <c r="E231" s="114">
        <v>0.35</v>
      </c>
      <c r="F231" s="114">
        <v>1.4</v>
      </c>
    </row>
    <row r="232" spans="1:7" s="33" customFormat="1" outlineLevel="1">
      <c r="A232" s="115" t="s">
        <v>949</v>
      </c>
      <c r="B232" s="116" t="s">
        <v>340</v>
      </c>
      <c r="C232" s="117" t="s">
        <v>341</v>
      </c>
      <c r="D232" s="116" t="s">
        <v>91</v>
      </c>
      <c r="E232" s="118">
        <v>0.28999999999999998</v>
      </c>
      <c r="F232" s="118">
        <v>1.1599999999999999</v>
      </c>
    </row>
    <row r="233" spans="1:7" s="33" customFormat="1" outlineLevel="1">
      <c r="A233" s="119" t="s">
        <v>950</v>
      </c>
      <c r="B233" s="120" t="s">
        <v>437</v>
      </c>
      <c r="C233" s="121" t="s">
        <v>438</v>
      </c>
      <c r="D233" s="120" t="s">
        <v>91</v>
      </c>
      <c r="E233" s="122">
        <v>3.4000000000000002E-2</v>
      </c>
      <c r="F233" s="122">
        <v>0.13600000000000001</v>
      </c>
    </row>
    <row r="234" spans="1:7" s="33" customFormat="1" outlineLevel="1">
      <c r="A234" s="119" t="s">
        <v>951</v>
      </c>
      <c r="B234" s="120" t="s">
        <v>388</v>
      </c>
      <c r="C234" s="121" t="s">
        <v>389</v>
      </c>
      <c r="D234" s="120" t="s">
        <v>57</v>
      </c>
      <c r="E234" s="122">
        <v>2.9999999999999997E-4</v>
      </c>
      <c r="F234" s="122">
        <v>1.1999999999999999E-3</v>
      </c>
    </row>
    <row r="235" spans="1:7" s="33" customFormat="1" outlineLevel="1">
      <c r="A235" s="119" t="s">
        <v>952</v>
      </c>
      <c r="B235" s="120" t="s">
        <v>391</v>
      </c>
      <c r="C235" s="121" t="s">
        <v>392</v>
      </c>
      <c r="D235" s="120" t="s">
        <v>286</v>
      </c>
      <c r="E235" s="122">
        <v>0.05</v>
      </c>
      <c r="F235" s="122">
        <v>0.2</v>
      </c>
    </row>
    <row r="236" spans="1:7" s="33" customFormat="1" outlineLevel="1">
      <c r="A236" s="119" t="s">
        <v>953</v>
      </c>
      <c r="B236" s="120" t="s">
        <v>493</v>
      </c>
      <c r="C236" s="121" t="s">
        <v>494</v>
      </c>
      <c r="D236" s="120" t="s">
        <v>286</v>
      </c>
      <c r="E236" s="122">
        <v>1</v>
      </c>
      <c r="F236" s="122">
        <v>4</v>
      </c>
    </row>
    <row r="237" spans="1:7" s="1" customFormat="1" ht="39.6">
      <c r="A237" s="100" t="s">
        <v>424</v>
      </c>
      <c r="B237" s="101" t="s">
        <v>496</v>
      </c>
      <c r="C237" s="101" t="s">
        <v>497</v>
      </c>
      <c r="D237" s="102" t="s">
        <v>498</v>
      </c>
      <c r="E237" s="308">
        <v>4</v>
      </c>
      <c r="F237" s="309"/>
      <c r="G237" s="18"/>
    </row>
    <row r="238" spans="1:7" s="23" customFormat="1" outlineLevel="1">
      <c r="A238" s="103" t="s">
        <v>427</v>
      </c>
      <c r="B238" s="104" t="s">
        <v>19</v>
      </c>
      <c r="C238" s="105" t="s">
        <v>24</v>
      </c>
      <c r="D238" s="104" t="s">
        <v>25</v>
      </c>
      <c r="E238" s="106">
        <v>18</v>
      </c>
      <c r="F238" s="106">
        <v>72</v>
      </c>
    </row>
    <row r="239" spans="1:7" s="28" customFormat="1" outlineLevel="1">
      <c r="A239" s="107" t="s">
        <v>428</v>
      </c>
      <c r="B239" s="108" t="s">
        <v>501</v>
      </c>
      <c r="C239" s="109" t="s">
        <v>502</v>
      </c>
      <c r="D239" s="108" t="s">
        <v>29</v>
      </c>
      <c r="E239" s="110">
        <v>0.62</v>
      </c>
      <c r="F239" s="110">
        <v>2.48</v>
      </c>
    </row>
    <row r="240" spans="1:7" s="28" customFormat="1" outlineLevel="1">
      <c r="A240" s="111" t="s">
        <v>429</v>
      </c>
      <c r="B240" s="112" t="s">
        <v>504</v>
      </c>
      <c r="C240" s="113" t="s">
        <v>505</v>
      </c>
      <c r="D240" s="112" t="s">
        <v>29</v>
      </c>
      <c r="E240" s="114">
        <v>1.64</v>
      </c>
      <c r="F240" s="114">
        <v>6.56</v>
      </c>
    </row>
    <row r="241" spans="1:7" s="33" customFormat="1" outlineLevel="1">
      <c r="A241" s="115" t="s">
        <v>430</v>
      </c>
      <c r="B241" s="116" t="s">
        <v>340</v>
      </c>
      <c r="C241" s="117" t="s">
        <v>341</v>
      </c>
      <c r="D241" s="116" t="s">
        <v>91</v>
      </c>
      <c r="E241" s="118">
        <v>0.52</v>
      </c>
      <c r="F241" s="118">
        <v>2.08</v>
      </c>
    </row>
    <row r="242" spans="1:7" s="33" customFormat="1" outlineLevel="1">
      <c r="A242" s="119" t="s">
        <v>431</v>
      </c>
      <c r="B242" s="120" t="s">
        <v>508</v>
      </c>
      <c r="C242" s="121" t="s">
        <v>509</v>
      </c>
      <c r="D242" s="120" t="s">
        <v>326</v>
      </c>
      <c r="E242" s="122">
        <v>0.41</v>
      </c>
      <c r="F242" s="122">
        <v>1.64</v>
      </c>
    </row>
    <row r="243" spans="1:7" s="33" customFormat="1" outlineLevel="1">
      <c r="A243" s="119" t="s">
        <v>432</v>
      </c>
      <c r="B243" s="120" t="s">
        <v>511</v>
      </c>
      <c r="C243" s="121" t="s">
        <v>344</v>
      </c>
      <c r="D243" s="120" t="s">
        <v>326</v>
      </c>
      <c r="E243" s="122">
        <v>0.15</v>
      </c>
      <c r="F243" s="122">
        <v>0.6</v>
      </c>
    </row>
    <row r="244" spans="1:7" s="1" customFormat="1" ht="26.4">
      <c r="A244" s="100" t="s">
        <v>441</v>
      </c>
      <c r="B244" s="101" t="s">
        <v>513</v>
      </c>
      <c r="C244" s="101" t="s">
        <v>514</v>
      </c>
      <c r="D244" s="102" t="s">
        <v>515</v>
      </c>
      <c r="E244" s="308">
        <v>1.0134000000000001</v>
      </c>
      <c r="F244" s="309"/>
      <c r="G244" s="18"/>
    </row>
    <row r="245" spans="1:7" s="23" customFormat="1" outlineLevel="1">
      <c r="A245" s="103" t="s">
        <v>444</v>
      </c>
      <c r="B245" s="104" t="s">
        <v>19</v>
      </c>
      <c r="C245" s="105" t="s">
        <v>24</v>
      </c>
      <c r="D245" s="104" t="s">
        <v>25</v>
      </c>
      <c r="E245" s="106">
        <v>8.6020000000000003</v>
      </c>
      <c r="F245" s="106">
        <v>8.7172999999999998</v>
      </c>
    </row>
    <row r="246" spans="1:7" s="28" customFormat="1" outlineLevel="1">
      <c r="A246" s="107" t="s">
        <v>445</v>
      </c>
      <c r="B246" s="108" t="s">
        <v>31</v>
      </c>
      <c r="C246" s="109" t="s">
        <v>32</v>
      </c>
      <c r="D246" s="108" t="s">
        <v>29</v>
      </c>
      <c r="E246" s="110">
        <v>0.06</v>
      </c>
      <c r="F246" s="110">
        <v>6.0803999999999997E-2</v>
      </c>
    </row>
    <row r="247" spans="1:7" s="33" customFormat="1" outlineLevel="1">
      <c r="A247" s="115" t="s">
        <v>446</v>
      </c>
      <c r="B247" s="116" t="s">
        <v>519</v>
      </c>
      <c r="C247" s="117" t="s">
        <v>520</v>
      </c>
      <c r="D247" s="116" t="s">
        <v>57</v>
      </c>
      <c r="E247" s="118">
        <v>1.7999999999999999E-2</v>
      </c>
      <c r="F247" s="118">
        <v>1.8241E-2</v>
      </c>
    </row>
    <row r="248" spans="1:7" s="33" customFormat="1" outlineLevel="1">
      <c r="A248" s="119" t="s">
        <v>447</v>
      </c>
      <c r="B248" s="120" t="s">
        <v>522</v>
      </c>
      <c r="C248" s="121" t="s">
        <v>523</v>
      </c>
      <c r="D248" s="120" t="s">
        <v>57</v>
      </c>
      <c r="E248" s="122">
        <v>2.5999999999999999E-3</v>
      </c>
      <c r="F248" s="122">
        <v>2.6350000000000002E-3</v>
      </c>
    </row>
    <row r="249" spans="1:7" s="1" customFormat="1" ht="26.4">
      <c r="A249" s="100" t="s">
        <v>459</v>
      </c>
      <c r="B249" s="101" t="s">
        <v>525</v>
      </c>
      <c r="C249" s="101" t="s">
        <v>526</v>
      </c>
      <c r="D249" s="102" t="s">
        <v>527</v>
      </c>
      <c r="E249" s="308">
        <v>34</v>
      </c>
      <c r="F249" s="309"/>
      <c r="G249" s="18"/>
    </row>
    <row r="250" spans="1:7" s="23" customFormat="1" outlineLevel="1">
      <c r="A250" s="103" t="s">
        <v>462</v>
      </c>
      <c r="B250" s="104" t="s">
        <v>19</v>
      </c>
      <c r="C250" s="105" t="s">
        <v>24</v>
      </c>
      <c r="D250" s="104" t="s">
        <v>25</v>
      </c>
      <c r="E250" s="106">
        <v>0.9</v>
      </c>
      <c r="F250" s="106">
        <v>30.6</v>
      </c>
    </row>
    <row r="251" spans="1:7" s="33" customFormat="1" outlineLevel="1">
      <c r="A251" s="123" t="s">
        <v>463</v>
      </c>
      <c r="B251" s="124" t="s">
        <v>530</v>
      </c>
      <c r="C251" s="125" t="s">
        <v>531</v>
      </c>
      <c r="D251" s="124" t="s">
        <v>25</v>
      </c>
      <c r="E251" s="126">
        <v>0.11</v>
      </c>
      <c r="F251" s="126">
        <v>3.74</v>
      </c>
    </row>
    <row r="252" spans="1:7" s="33" customFormat="1" outlineLevel="1">
      <c r="A252" s="123" t="s">
        <v>464</v>
      </c>
      <c r="B252" s="124" t="s">
        <v>533</v>
      </c>
      <c r="C252" s="125" t="s">
        <v>534</v>
      </c>
      <c r="D252" s="124" t="s">
        <v>25</v>
      </c>
      <c r="E252" s="126">
        <v>0.06</v>
      </c>
      <c r="F252" s="126">
        <v>2.04</v>
      </c>
    </row>
    <row r="253" spans="1:7" s="28" customFormat="1" outlineLevel="1">
      <c r="A253" s="107" t="s">
        <v>465</v>
      </c>
      <c r="B253" s="108" t="s">
        <v>536</v>
      </c>
      <c r="C253" s="109" t="s">
        <v>537</v>
      </c>
      <c r="D253" s="108" t="s">
        <v>29</v>
      </c>
      <c r="E253" s="110">
        <v>0.44</v>
      </c>
      <c r="F253" s="110">
        <v>14.96</v>
      </c>
    </row>
    <row r="254" spans="1:7" s="28" customFormat="1" ht="24" outlineLevel="1">
      <c r="A254" s="111" t="s">
        <v>466</v>
      </c>
      <c r="B254" s="112" t="s">
        <v>539</v>
      </c>
      <c r="C254" s="113" t="s">
        <v>540</v>
      </c>
      <c r="D254" s="112" t="s">
        <v>29</v>
      </c>
      <c r="E254" s="114">
        <v>0.5</v>
      </c>
      <c r="F254" s="114">
        <v>17</v>
      </c>
    </row>
    <row r="255" spans="1:7" s="1" customFormat="1">
      <c r="A255" s="100" t="s">
        <v>477</v>
      </c>
      <c r="B255" s="101" t="s">
        <v>542</v>
      </c>
      <c r="C255" s="101" t="s">
        <v>543</v>
      </c>
      <c r="D255" s="102" t="s">
        <v>57</v>
      </c>
      <c r="E255" s="308">
        <v>0.123</v>
      </c>
      <c r="F255" s="309"/>
      <c r="G255" s="18"/>
    </row>
    <row r="256" spans="1:7" s="23" customFormat="1" outlineLevel="1">
      <c r="A256" s="103" t="s">
        <v>480</v>
      </c>
      <c r="B256" s="104" t="s">
        <v>19</v>
      </c>
      <c r="C256" s="105" t="s">
        <v>24</v>
      </c>
      <c r="D256" s="104" t="s">
        <v>25</v>
      </c>
      <c r="E256" s="106">
        <v>312.7</v>
      </c>
      <c r="F256" s="106">
        <v>38.4621</v>
      </c>
    </row>
    <row r="257" spans="1:7" s="28" customFormat="1" ht="24" outlineLevel="1">
      <c r="A257" s="107" t="s">
        <v>481</v>
      </c>
      <c r="B257" s="108" t="s">
        <v>546</v>
      </c>
      <c r="C257" s="109" t="s">
        <v>547</v>
      </c>
      <c r="D257" s="108" t="s">
        <v>29</v>
      </c>
      <c r="E257" s="110">
        <v>103.16</v>
      </c>
      <c r="F257" s="110">
        <v>12.688700000000001</v>
      </c>
    </row>
    <row r="258" spans="1:7" s="28" customFormat="1" outlineLevel="1">
      <c r="A258" s="111" t="s">
        <v>482</v>
      </c>
      <c r="B258" s="112" t="s">
        <v>31</v>
      </c>
      <c r="C258" s="113" t="s">
        <v>32</v>
      </c>
      <c r="D258" s="112" t="s">
        <v>29</v>
      </c>
      <c r="E258" s="114">
        <v>2.19</v>
      </c>
      <c r="F258" s="114">
        <v>0.26937</v>
      </c>
    </row>
    <row r="259" spans="1:7" s="33" customFormat="1" outlineLevel="1">
      <c r="A259" s="115" t="s">
        <v>483</v>
      </c>
      <c r="B259" s="116" t="s">
        <v>550</v>
      </c>
      <c r="C259" s="117" t="s">
        <v>551</v>
      </c>
      <c r="D259" s="116" t="s">
        <v>57</v>
      </c>
      <c r="E259" s="118">
        <v>0.09</v>
      </c>
      <c r="F259" s="118">
        <v>1.107E-2</v>
      </c>
    </row>
    <row r="260" spans="1:7" s="1" customFormat="1">
      <c r="A260" s="100" t="s">
        <v>495</v>
      </c>
      <c r="B260" s="101" t="s">
        <v>324</v>
      </c>
      <c r="C260" s="101" t="s">
        <v>557</v>
      </c>
      <c r="D260" s="102" t="s">
        <v>286</v>
      </c>
      <c r="E260" s="313">
        <v>10</v>
      </c>
      <c r="F260" s="314"/>
      <c r="G260" s="18"/>
    </row>
    <row r="261" spans="1:7" ht="15.75" customHeight="1">
      <c r="A261" s="310" t="s">
        <v>558</v>
      </c>
      <c r="B261" s="311"/>
      <c r="C261" s="311"/>
      <c r="D261" s="311"/>
      <c r="E261" s="311"/>
      <c r="F261" s="312"/>
    </row>
    <row r="262" spans="1:7" s="1" customFormat="1">
      <c r="A262" s="100" t="s">
        <v>512</v>
      </c>
      <c r="B262" s="101" t="s">
        <v>560</v>
      </c>
      <c r="C262" s="101" t="s">
        <v>561</v>
      </c>
      <c r="D262" s="102" t="s">
        <v>515</v>
      </c>
      <c r="E262" s="308">
        <v>0.99850000000000005</v>
      </c>
      <c r="F262" s="309"/>
      <c r="G262" s="18"/>
    </row>
    <row r="263" spans="1:7" s="23" customFormat="1" outlineLevel="1">
      <c r="A263" s="103" t="s">
        <v>516</v>
      </c>
      <c r="B263" s="104" t="s">
        <v>19</v>
      </c>
      <c r="C263" s="105" t="s">
        <v>24</v>
      </c>
      <c r="D263" s="104" t="s">
        <v>25</v>
      </c>
      <c r="E263" s="106">
        <v>13.3</v>
      </c>
      <c r="F263" s="106">
        <v>13.280099999999999</v>
      </c>
    </row>
    <row r="264" spans="1:7" s="1" customFormat="1" ht="26.4">
      <c r="A264" s="100" t="s">
        <v>524</v>
      </c>
      <c r="B264" s="101" t="s">
        <v>258</v>
      </c>
      <c r="C264" s="101" t="s">
        <v>259</v>
      </c>
      <c r="D264" s="102" t="s">
        <v>57</v>
      </c>
      <c r="E264" s="308">
        <v>2.9992999999999999</v>
      </c>
      <c r="F264" s="309"/>
      <c r="G264" s="18"/>
    </row>
    <row r="265" spans="1:7" s="23" customFormat="1" outlineLevel="1">
      <c r="A265" s="103" t="s">
        <v>528</v>
      </c>
      <c r="B265" s="104" t="s">
        <v>19</v>
      </c>
      <c r="C265" s="105" t="s">
        <v>24</v>
      </c>
      <c r="D265" s="104" t="s">
        <v>25</v>
      </c>
      <c r="E265" s="106">
        <v>0.57769999999999999</v>
      </c>
      <c r="F265" s="106">
        <v>1.7326999999999999</v>
      </c>
    </row>
    <row r="266" spans="1:7" s="28" customFormat="1" outlineLevel="1">
      <c r="A266" s="107" t="s">
        <v>529</v>
      </c>
      <c r="B266" s="108" t="s">
        <v>65</v>
      </c>
      <c r="C266" s="109" t="s">
        <v>66</v>
      </c>
      <c r="D266" s="108" t="s">
        <v>29</v>
      </c>
      <c r="E266" s="110">
        <v>0.28999999999999998</v>
      </c>
      <c r="F266" s="110">
        <v>0.86979700000000004</v>
      </c>
    </row>
    <row r="267" spans="1:7" s="1" customFormat="1" ht="26.4">
      <c r="A267" s="100" t="s">
        <v>541</v>
      </c>
      <c r="B267" s="101" t="s">
        <v>872</v>
      </c>
      <c r="C267" s="101" t="s">
        <v>63</v>
      </c>
      <c r="D267" s="102" t="s">
        <v>57</v>
      </c>
      <c r="E267" s="308">
        <v>2.9992999999999999</v>
      </c>
      <c r="F267" s="309"/>
      <c r="G267" s="18"/>
    </row>
    <row r="268" spans="1:7" s="28" customFormat="1" outlineLevel="1">
      <c r="A268" s="107" t="s">
        <v>544</v>
      </c>
      <c r="B268" s="108" t="s">
        <v>65</v>
      </c>
      <c r="C268" s="109" t="s">
        <v>66</v>
      </c>
      <c r="D268" s="108" t="s">
        <v>29</v>
      </c>
      <c r="E268" s="110">
        <v>0.14779999999999999</v>
      </c>
      <c r="F268" s="110">
        <v>0.443297</v>
      </c>
    </row>
    <row r="269" spans="1:7" s="1" customFormat="1">
      <c r="A269" s="127" t="s">
        <v>552</v>
      </c>
      <c r="B269" s="128" t="s">
        <v>569</v>
      </c>
      <c r="C269" s="128" t="s">
        <v>570</v>
      </c>
      <c r="D269" s="129" t="s">
        <v>571</v>
      </c>
      <c r="E269" s="323">
        <v>1.3</v>
      </c>
      <c r="F269" s="324"/>
      <c r="G269" s="18"/>
    </row>
    <row r="270" spans="1:7" s="23" customFormat="1" outlineLevel="1">
      <c r="A270" s="130" t="s">
        <v>954</v>
      </c>
      <c r="B270" s="131" t="s">
        <v>19</v>
      </c>
      <c r="C270" s="132" t="s">
        <v>24</v>
      </c>
      <c r="D270" s="131" t="s">
        <v>25</v>
      </c>
      <c r="E270" s="133">
        <v>1.6476</v>
      </c>
      <c r="F270" s="133">
        <v>2.1419000000000001</v>
      </c>
    </row>
    <row r="271" spans="1:7" s="33" customFormat="1" outlineLevel="1">
      <c r="A271" s="134" t="s">
        <v>955</v>
      </c>
      <c r="B271" s="135" t="s">
        <v>574</v>
      </c>
      <c r="C271" s="136" t="s">
        <v>575</v>
      </c>
      <c r="D271" s="135" t="s">
        <v>164</v>
      </c>
      <c r="E271" s="137">
        <v>0.14219999999999999</v>
      </c>
      <c r="F271" s="138">
        <v>0.18486</v>
      </c>
    </row>
    <row r="272" spans="1:7" s="33" customFormat="1" outlineLevel="1">
      <c r="A272" s="139" t="s">
        <v>956</v>
      </c>
      <c r="B272" s="140" t="s">
        <v>577</v>
      </c>
      <c r="C272" s="141" t="s">
        <v>578</v>
      </c>
      <c r="D272" s="140" t="s">
        <v>91</v>
      </c>
      <c r="E272" s="142">
        <v>0.37490000000000001</v>
      </c>
      <c r="F272" s="143">
        <v>0.48737000000000003</v>
      </c>
    </row>
    <row r="273" spans="1:7" s="1" customFormat="1" ht="26.4">
      <c r="A273" s="127" t="s">
        <v>554</v>
      </c>
      <c r="B273" s="128" t="s">
        <v>580</v>
      </c>
      <c r="C273" s="128" t="s">
        <v>581</v>
      </c>
      <c r="D273" s="129" t="s">
        <v>515</v>
      </c>
      <c r="E273" s="323">
        <v>9.7600000000000006E-2</v>
      </c>
      <c r="F273" s="324"/>
      <c r="G273" s="18"/>
    </row>
    <row r="274" spans="1:7" s="23" customFormat="1" outlineLevel="1">
      <c r="A274" s="130" t="s">
        <v>957</v>
      </c>
      <c r="B274" s="131" t="s">
        <v>19</v>
      </c>
      <c r="C274" s="132" t="s">
        <v>24</v>
      </c>
      <c r="D274" s="131" t="s">
        <v>25</v>
      </c>
      <c r="E274" s="133">
        <v>31.98</v>
      </c>
      <c r="F274" s="133">
        <v>3.1212</v>
      </c>
    </row>
    <row r="275" spans="1:7" s="28" customFormat="1" outlineLevel="1">
      <c r="A275" s="144" t="s">
        <v>958</v>
      </c>
      <c r="B275" s="145" t="s">
        <v>270</v>
      </c>
      <c r="C275" s="146" t="s">
        <v>271</v>
      </c>
      <c r="D275" s="145" t="s">
        <v>29</v>
      </c>
      <c r="E275" s="147">
        <v>0.23</v>
      </c>
      <c r="F275" s="147">
        <v>2.2447999999999999E-2</v>
      </c>
    </row>
    <row r="276" spans="1:7" s="28" customFormat="1" outlineLevel="1">
      <c r="A276" s="148" t="s">
        <v>959</v>
      </c>
      <c r="B276" s="149" t="s">
        <v>585</v>
      </c>
      <c r="C276" s="150" t="s">
        <v>586</v>
      </c>
      <c r="D276" s="149" t="s">
        <v>29</v>
      </c>
      <c r="E276" s="151">
        <v>1.26</v>
      </c>
      <c r="F276" s="151">
        <v>0.122976</v>
      </c>
    </row>
    <row r="277" spans="1:7" s="28" customFormat="1" outlineLevel="1">
      <c r="A277" s="148" t="s">
        <v>960</v>
      </c>
      <c r="B277" s="149" t="s">
        <v>296</v>
      </c>
      <c r="C277" s="150" t="s">
        <v>32</v>
      </c>
      <c r="D277" s="149" t="s">
        <v>29</v>
      </c>
      <c r="E277" s="151">
        <v>0.47</v>
      </c>
      <c r="F277" s="151">
        <v>4.5872000000000003E-2</v>
      </c>
    </row>
    <row r="278" spans="1:7" s="33" customFormat="1" outlineLevel="1">
      <c r="A278" s="134" t="s">
        <v>961</v>
      </c>
      <c r="B278" s="135" t="s">
        <v>589</v>
      </c>
      <c r="C278" s="136" t="s">
        <v>590</v>
      </c>
      <c r="D278" s="135" t="s">
        <v>57</v>
      </c>
      <c r="E278" s="137">
        <v>1.26E-2</v>
      </c>
      <c r="F278" s="137">
        <v>1.23E-3</v>
      </c>
    </row>
    <row r="279" spans="1:7" s="33" customFormat="1" outlineLevel="1">
      <c r="A279" s="139" t="s">
        <v>962</v>
      </c>
      <c r="B279" s="140" t="s">
        <v>519</v>
      </c>
      <c r="C279" s="141" t="s">
        <v>520</v>
      </c>
      <c r="D279" s="140" t="s">
        <v>57</v>
      </c>
      <c r="E279" s="142">
        <v>1.2600000000000001E-3</v>
      </c>
      <c r="F279" s="142">
        <v>1.2300000000000001E-4</v>
      </c>
    </row>
    <row r="280" spans="1:7" s="33" customFormat="1" outlineLevel="1">
      <c r="A280" s="139" t="s">
        <v>963</v>
      </c>
      <c r="B280" s="140" t="s">
        <v>593</v>
      </c>
      <c r="C280" s="141" t="s">
        <v>594</v>
      </c>
      <c r="D280" s="140" t="s">
        <v>310</v>
      </c>
      <c r="E280" s="142">
        <v>115</v>
      </c>
      <c r="F280" s="142">
        <v>11.224</v>
      </c>
    </row>
    <row r="281" spans="1:7" s="33" customFormat="1" outlineLevel="1">
      <c r="A281" s="139" t="s">
        <v>964</v>
      </c>
      <c r="B281" s="140" t="s">
        <v>596</v>
      </c>
      <c r="C281" s="141" t="s">
        <v>597</v>
      </c>
      <c r="D281" s="140" t="s">
        <v>57</v>
      </c>
      <c r="E281" s="142">
        <v>0.03</v>
      </c>
      <c r="F281" s="142">
        <v>2.928E-3</v>
      </c>
    </row>
    <row r="282" spans="1:7" s="33" customFormat="1" outlineLevel="1">
      <c r="A282" s="139" t="s">
        <v>965</v>
      </c>
      <c r="B282" s="140" t="s">
        <v>599</v>
      </c>
      <c r="C282" s="141" t="s">
        <v>600</v>
      </c>
      <c r="D282" s="140" t="s">
        <v>57</v>
      </c>
      <c r="E282" s="142">
        <v>4.7300000000000002E-2</v>
      </c>
      <c r="F282" s="142">
        <v>4.6160000000000003E-3</v>
      </c>
    </row>
    <row r="283" spans="1:7" s="1" customFormat="1">
      <c r="A283" s="127" t="s">
        <v>556</v>
      </c>
      <c r="B283" s="128" t="s">
        <v>569</v>
      </c>
      <c r="C283" s="128" t="s">
        <v>966</v>
      </c>
      <c r="D283" s="129" t="s">
        <v>571</v>
      </c>
      <c r="E283" s="323">
        <v>18.7</v>
      </c>
      <c r="F283" s="324"/>
      <c r="G283" s="18"/>
    </row>
    <row r="284" spans="1:7" s="23" customFormat="1" outlineLevel="1">
      <c r="A284" s="130" t="s">
        <v>967</v>
      </c>
      <c r="B284" s="131" t="s">
        <v>19</v>
      </c>
      <c r="C284" s="132" t="s">
        <v>24</v>
      </c>
      <c r="D284" s="131" t="s">
        <v>25</v>
      </c>
      <c r="E284" s="133">
        <v>1.6476</v>
      </c>
      <c r="F284" s="133">
        <v>30.810099999999998</v>
      </c>
    </row>
    <row r="285" spans="1:7" s="33" customFormat="1" outlineLevel="1">
      <c r="A285" s="134" t="s">
        <v>968</v>
      </c>
      <c r="B285" s="135" t="s">
        <v>969</v>
      </c>
      <c r="C285" s="136" t="s">
        <v>970</v>
      </c>
      <c r="D285" s="135" t="s">
        <v>91</v>
      </c>
      <c r="E285" s="137">
        <v>0.79979999999999996</v>
      </c>
      <c r="F285" s="137">
        <v>14.956300000000001</v>
      </c>
    </row>
    <row r="286" spans="1:7" s="33" customFormat="1" outlineLevel="1">
      <c r="A286" s="139" t="s">
        <v>971</v>
      </c>
      <c r="B286" s="140" t="s">
        <v>972</v>
      </c>
      <c r="C286" s="141" t="s">
        <v>973</v>
      </c>
      <c r="D286" s="140" t="s">
        <v>326</v>
      </c>
      <c r="E286" s="142">
        <v>0.14219999999999999</v>
      </c>
      <c r="F286" s="142">
        <v>2.6591</v>
      </c>
    </row>
    <row r="287" spans="1:7" s="1" customFormat="1" ht="26.4">
      <c r="A287" s="127" t="s">
        <v>559</v>
      </c>
      <c r="B287" s="128" t="s">
        <v>580</v>
      </c>
      <c r="C287" s="128" t="s">
        <v>974</v>
      </c>
      <c r="D287" s="129" t="s">
        <v>515</v>
      </c>
      <c r="E287" s="323">
        <v>1.4034</v>
      </c>
      <c r="F287" s="324"/>
      <c r="G287" s="18"/>
    </row>
    <row r="288" spans="1:7" s="23" customFormat="1" outlineLevel="1">
      <c r="A288" s="130" t="s">
        <v>562</v>
      </c>
      <c r="B288" s="131" t="s">
        <v>19</v>
      </c>
      <c r="C288" s="132" t="s">
        <v>24</v>
      </c>
      <c r="D288" s="131" t="s">
        <v>25</v>
      </c>
      <c r="E288" s="133">
        <v>31.98</v>
      </c>
      <c r="F288" s="133">
        <v>44.880699999999997</v>
      </c>
    </row>
    <row r="289" spans="1:7" s="28" customFormat="1" outlineLevel="1">
      <c r="A289" s="144" t="s">
        <v>975</v>
      </c>
      <c r="B289" s="145" t="s">
        <v>270</v>
      </c>
      <c r="C289" s="146" t="s">
        <v>271</v>
      </c>
      <c r="D289" s="145" t="s">
        <v>29</v>
      </c>
      <c r="E289" s="147">
        <v>0.23</v>
      </c>
      <c r="F289" s="147">
        <v>0.32278200000000001</v>
      </c>
    </row>
    <row r="290" spans="1:7" s="28" customFormat="1" outlineLevel="1">
      <c r="A290" s="148" t="s">
        <v>976</v>
      </c>
      <c r="B290" s="149" t="s">
        <v>585</v>
      </c>
      <c r="C290" s="150" t="s">
        <v>586</v>
      </c>
      <c r="D290" s="149" t="s">
        <v>29</v>
      </c>
      <c r="E290" s="151">
        <v>1.26</v>
      </c>
      <c r="F290" s="151">
        <v>1.7683</v>
      </c>
    </row>
    <row r="291" spans="1:7" s="28" customFormat="1" outlineLevel="1">
      <c r="A291" s="148" t="s">
        <v>977</v>
      </c>
      <c r="B291" s="149" t="s">
        <v>296</v>
      </c>
      <c r="C291" s="150" t="s">
        <v>32</v>
      </c>
      <c r="D291" s="149" t="s">
        <v>29</v>
      </c>
      <c r="E291" s="151">
        <v>0.47</v>
      </c>
      <c r="F291" s="151">
        <v>0.65959800000000002</v>
      </c>
    </row>
    <row r="292" spans="1:7" s="33" customFormat="1" outlineLevel="1">
      <c r="A292" s="134" t="s">
        <v>978</v>
      </c>
      <c r="B292" s="135" t="s">
        <v>979</v>
      </c>
      <c r="C292" s="136" t="s">
        <v>980</v>
      </c>
      <c r="D292" s="135" t="s">
        <v>310</v>
      </c>
      <c r="E292" s="137">
        <v>115</v>
      </c>
      <c r="F292" s="137">
        <v>161.39099999999999</v>
      </c>
    </row>
    <row r="293" spans="1:7" s="33" customFormat="1" outlineLevel="1">
      <c r="A293" s="139" t="s">
        <v>981</v>
      </c>
      <c r="B293" s="140" t="s">
        <v>589</v>
      </c>
      <c r="C293" s="141" t="s">
        <v>590</v>
      </c>
      <c r="D293" s="140" t="s">
        <v>57</v>
      </c>
      <c r="E293" s="142">
        <v>1.26E-2</v>
      </c>
      <c r="F293" s="142">
        <v>1.7683000000000001E-2</v>
      </c>
    </row>
    <row r="294" spans="1:7" s="33" customFormat="1" outlineLevel="1">
      <c r="A294" s="139" t="s">
        <v>982</v>
      </c>
      <c r="B294" s="140" t="s">
        <v>519</v>
      </c>
      <c r="C294" s="141" t="s">
        <v>520</v>
      </c>
      <c r="D294" s="140" t="s">
        <v>57</v>
      </c>
      <c r="E294" s="142">
        <v>1.2600000000000001E-3</v>
      </c>
      <c r="F294" s="142">
        <v>1.768E-3</v>
      </c>
    </row>
    <row r="295" spans="1:7" s="33" customFormat="1" outlineLevel="1">
      <c r="A295" s="139" t="s">
        <v>983</v>
      </c>
      <c r="B295" s="140" t="s">
        <v>596</v>
      </c>
      <c r="C295" s="141" t="s">
        <v>597</v>
      </c>
      <c r="D295" s="140" t="s">
        <v>57</v>
      </c>
      <c r="E295" s="142">
        <v>0.03</v>
      </c>
      <c r="F295" s="142">
        <v>4.2102000000000001E-2</v>
      </c>
    </row>
    <row r="296" spans="1:7" s="33" customFormat="1" outlineLevel="1">
      <c r="A296" s="139" t="s">
        <v>984</v>
      </c>
      <c r="B296" s="140" t="s">
        <v>599</v>
      </c>
      <c r="C296" s="141" t="s">
        <v>600</v>
      </c>
      <c r="D296" s="140" t="s">
        <v>57</v>
      </c>
      <c r="E296" s="142">
        <v>4.7300000000000002E-2</v>
      </c>
      <c r="F296" s="142">
        <v>6.6380999999999996E-2</v>
      </c>
    </row>
    <row r="297" spans="1:7" ht="15.75" customHeight="1">
      <c r="A297" s="310" t="s">
        <v>601</v>
      </c>
      <c r="B297" s="311"/>
      <c r="C297" s="311"/>
      <c r="D297" s="311"/>
      <c r="E297" s="311"/>
      <c r="F297" s="312"/>
    </row>
    <row r="298" spans="1:7" s="1" customFormat="1" ht="26.4">
      <c r="A298" s="100" t="s">
        <v>563</v>
      </c>
      <c r="B298" s="101" t="s">
        <v>603</v>
      </c>
      <c r="C298" s="101" t="s">
        <v>604</v>
      </c>
      <c r="D298" s="102" t="s">
        <v>286</v>
      </c>
      <c r="E298" s="308">
        <v>2</v>
      </c>
      <c r="F298" s="309"/>
      <c r="G298" s="18"/>
    </row>
    <row r="299" spans="1:7" s="23" customFormat="1" outlineLevel="1">
      <c r="A299" s="103" t="s">
        <v>564</v>
      </c>
      <c r="B299" s="104" t="s">
        <v>19</v>
      </c>
      <c r="C299" s="105" t="s">
        <v>24</v>
      </c>
      <c r="D299" s="104" t="s">
        <v>25</v>
      </c>
      <c r="E299" s="106">
        <v>1.071</v>
      </c>
      <c r="F299" s="106">
        <v>2.1419999999999999</v>
      </c>
    </row>
    <row r="300" spans="1:7" s="28" customFormat="1" outlineLevel="1">
      <c r="A300" s="107" t="s">
        <v>565</v>
      </c>
      <c r="B300" s="108" t="s">
        <v>251</v>
      </c>
      <c r="C300" s="109" t="s">
        <v>252</v>
      </c>
      <c r="D300" s="108" t="s">
        <v>29</v>
      </c>
      <c r="E300" s="110">
        <v>0.20024</v>
      </c>
      <c r="F300" s="110">
        <v>0.40048</v>
      </c>
    </row>
    <row r="301" spans="1:7" s="28" customFormat="1" outlineLevel="1">
      <c r="A301" s="111" t="s">
        <v>985</v>
      </c>
      <c r="B301" s="112" t="s">
        <v>337</v>
      </c>
      <c r="C301" s="113" t="s">
        <v>338</v>
      </c>
      <c r="D301" s="112" t="s">
        <v>29</v>
      </c>
      <c r="E301" s="114">
        <v>0.47449999999999998</v>
      </c>
      <c r="F301" s="114">
        <v>0.94899999999999995</v>
      </c>
    </row>
    <row r="302" spans="1:7" s="33" customFormat="1" outlineLevel="1">
      <c r="A302" s="115" t="s">
        <v>986</v>
      </c>
      <c r="B302" s="116" t="s">
        <v>340</v>
      </c>
      <c r="C302" s="117" t="s">
        <v>341</v>
      </c>
      <c r="D302" s="116" t="s">
        <v>91</v>
      </c>
      <c r="E302" s="118">
        <v>1.04</v>
      </c>
      <c r="F302" s="118">
        <v>2.08</v>
      </c>
    </row>
    <row r="303" spans="1:7" s="33" customFormat="1" outlineLevel="1">
      <c r="A303" s="119" t="s">
        <v>987</v>
      </c>
      <c r="B303" s="120" t="s">
        <v>511</v>
      </c>
      <c r="C303" s="121" t="s">
        <v>344</v>
      </c>
      <c r="D303" s="120" t="s">
        <v>326</v>
      </c>
      <c r="E303" s="122">
        <v>0.26</v>
      </c>
      <c r="F303" s="122">
        <v>0.52</v>
      </c>
    </row>
    <row r="304" spans="1:7" s="1" customFormat="1" ht="26.4">
      <c r="A304" s="100" t="s">
        <v>566</v>
      </c>
      <c r="B304" s="101" t="s">
        <v>611</v>
      </c>
      <c r="C304" s="101" t="s">
        <v>612</v>
      </c>
      <c r="D304" s="102" t="s">
        <v>613</v>
      </c>
      <c r="E304" s="308">
        <v>0.02</v>
      </c>
      <c r="F304" s="309"/>
      <c r="G304" s="18"/>
    </row>
    <row r="305" spans="1:7" s="23" customFormat="1" outlineLevel="1">
      <c r="A305" s="103" t="s">
        <v>567</v>
      </c>
      <c r="B305" s="104" t="s">
        <v>19</v>
      </c>
      <c r="C305" s="105" t="s">
        <v>24</v>
      </c>
      <c r="D305" s="104" t="s">
        <v>25</v>
      </c>
      <c r="E305" s="106">
        <v>153</v>
      </c>
      <c r="F305" s="106">
        <v>3.06</v>
      </c>
    </row>
    <row r="306" spans="1:7" s="28" customFormat="1" outlineLevel="1">
      <c r="A306" s="107" t="s">
        <v>988</v>
      </c>
      <c r="B306" s="108" t="s">
        <v>251</v>
      </c>
      <c r="C306" s="109" t="s">
        <v>252</v>
      </c>
      <c r="D306" s="108" t="s">
        <v>29</v>
      </c>
      <c r="E306" s="110">
        <v>25.03</v>
      </c>
      <c r="F306" s="110">
        <v>0.50060000000000004</v>
      </c>
    </row>
    <row r="307" spans="1:7" s="28" customFormat="1" outlineLevel="1">
      <c r="A307" s="111" t="s">
        <v>989</v>
      </c>
      <c r="B307" s="112" t="s">
        <v>504</v>
      </c>
      <c r="C307" s="113" t="s">
        <v>505</v>
      </c>
      <c r="D307" s="112" t="s">
        <v>29</v>
      </c>
      <c r="E307" s="114">
        <v>5.96</v>
      </c>
      <c r="F307" s="114">
        <v>0.1192</v>
      </c>
    </row>
    <row r="308" spans="1:7" s="28" customFormat="1" outlineLevel="1">
      <c r="A308" s="111" t="s">
        <v>990</v>
      </c>
      <c r="B308" s="112" t="s">
        <v>31</v>
      </c>
      <c r="C308" s="113" t="s">
        <v>32</v>
      </c>
      <c r="D308" s="112" t="s">
        <v>29</v>
      </c>
      <c r="E308" s="114">
        <v>8.2100000000000009</v>
      </c>
      <c r="F308" s="114">
        <v>0.16420000000000001</v>
      </c>
    </row>
    <row r="309" spans="1:7" s="33" customFormat="1" outlineLevel="1">
      <c r="A309" s="115" t="s">
        <v>991</v>
      </c>
      <c r="B309" s="116" t="s">
        <v>298</v>
      </c>
      <c r="C309" s="117" t="s">
        <v>299</v>
      </c>
      <c r="D309" s="116" t="s">
        <v>91</v>
      </c>
      <c r="E309" s="118">
        <v>15.7</v>
      </c>
      <c r="F309" s="118">
        <v>0.314</v>
      </c>
    </row>
    <row r="310" spans="1:7" s="33" customFormat="1" outlineLevel="1">
      <c r="A310" s="119" t="s">
        <v>992</v>
      </c>
      <c r="B310" s="120" t="s">
        <v>620</v>
      </c>
      <c r="C310" s="121" t="s">
        <v>621</v>
      </c>
      <c r="D310" s="120" t="s">
        <v>310</v>
      </c>
      <c r="E310" s="122">
        <v>84</v>
      </c>
      <c r="F310" s="122">
        <v>1.68</v>
      </c>
    </row>
    <row r="311" spans="1:7" s="33" customFormat="1" outlineLevel="1">
      <c r="A311" s="119" t="s">
        <v>993</v>
      </c>
      <c r="B311" s="120" t="s">
        <v>623</v>
      </c>
      <c r="C311" s="121" t="s">
        <v>624</v>
      </c>
      <c r="D311" s="120" t="s">
        <v>57</v>
      </c>
      <c r="E311" s="122">
        <v>4.4999999999999997E-3</v>
      </c>
      <c r="F311" s="122">
        <v>9.0000000000000006E-5</v>
      </c>
    </row>
    <row r="312" spans="1:7" s="33" customFormat="1" outlineLevel="1">
      <c r="A312" s="119" t="s">
        <v>994</v>
      </c>
      <c r="B312" s="120" t="s">
        <v>550</v>
      </c>
      <c r="C312" s="121" t="s">
        <v>551</v>
      </c>
      <c r="D312" s="120" t="s">
        <v>57</v>
      </c>
      <c r="E312" s="122">
        <v>0.02</v>
      </c>
      <c r="F312" s="122">
        <v>4.0000000000000002E-4</v>
      </c>
    </row>
    <row r="313" spans="1:7" s="33" customFormat="1" ht="24" outlineLevel="1">
      <c r="A313" s="119" t="s">
        <v>995</v>
      </c>
      <c r="B313" s="120" t="s">
        <v>627</v>
      </c>
      <c r="C313" s="121" t="s">
        <v>628</v>
      </c>
      <c r="D313" s="120" t="s">
        <v>91</v>
      </c>
      <c r="E313" s="122">
        <v>0.73599999999999999</v>
      </c>
      <c r="F313" s="122">
        <v>1.472E-2</v>
      </c>
    </row>
    <row r="314" spans="1:7" s="33" customFormat="1" ht="36" outlineLevel="1">
      <c r="A314" s="119" t="s">
        <v>996</v>
      </c>
      <c r="B314" s="120" t="s">
        <v>630</v>
      </c>
      <c r="C314" s="121" t="s">
        <v>631</v>
      </c>
      <c r="D314" s="120" t="s">
        <v>57</v>
      </c>
      <c r="E314" s="122">
        <v>0.13</v>
      </c>
      <c r="F314" s="122">
        <v>2.5999999999999999E-3</v>
      </c>
    </row>
    <row r="315" spans="1:7" s="1" customFormat="1">
      <c r="A315" s="100" t="s">
        <v>568</v>
      </c>
      <c r="B315" s="101" t="s">
        <v>633</v>
      </c>
      <c r="C315" s="101" t="s">
        <v>634</v>
      </c>
      <c r="D315" s="102" t="s">
        <v>286</v>
      </c>
      <c r="E315" s="313">
        <v>2</v>
      </c>
      <c r="F315" s="314"/>
      <c r="G315" s="18"/>
    </row>
    <row r="316" spans="1:7" s="1" customFormat="1" ht="26.4">
      <c r="A316" s="100" t="s">
        <v>579</v>
      </c>
      <c r="B316" s="101" t="s">
        <v>872</v>
      </c>
      <c r="C316" s="101" t="s">
        <v>63</v>
      </c>
      <c r="D316" s="102" t="s">
        <v>57</v>
      </c>
      <c r="E316" s="308">
        <v>1.056</v>
      </c>
      <c r="F316" s="309"/>
      <c r="G316" s="18"/>
    </row>
    <row r="317" spans="1:7" s="28" customFormat="1" outlineLevel="1">
      <c r="A317" s="107" t="s">
        <v>582</v>
      </c>
      <c r="B317" s="108" t="s">
        <v>65</v>
      </c>
      <c r="C317" s="109" t="s">
        <v>66</v>
      </c>
      <c r="D317" s="108" t="s">
        <v>29</v>
      </c>
      <c r="E317" s="110">
        <v>0.14779999999999999</v>
      </c>
      <c r="F317" s="110">
        <v>0.15607699999999999</v>
      </c>
    </row>
    <row r="318" spans="1:7" s="1" customFormat="1">
      <c r="A318" s="100" t="s">
        <v>602</v>
      </c>
      <c r="B318" s="101" t="s">
        <v>638</v>
      </c>
      <c r="C318" s="101" t="s">
        <v>639</v>
      </c>
      <c r="D318" s="102" t="s">
        <v>640</v>
      </c>
      <c r="E318" s="308">
        <v>2</v>
      </c>
      <c r="F318" s="309"/>
      <c r="G318" s="18"/>
    </row>
    <row r="319" spans="1:7" s="23" customFormat="1" outlineLevel="1">
      <c r="A319" s="103" t="s">
        <v>605</v>
      </c>
      <c r="B319" s="104" t="s">
        <v>19</v>
      </c>
      <c r="C319" s="105" t="s">
        <v>24</v>
      </c>
      <c r="D319" s="104" t="s">
        <v>25</v>
      </c>
      <c r="E319" s="106">
        <v>3.65</v>
      </c>
      <c r="F319" s="106">
        <v>7.3</v>
      </c>
    </row>
    <row r="320" spans="1:7" s="28" customFormat="1" outlineLevel="1">
      <c r="A320" s="107" t="s">
        <v>606</v>
      </c>
      <c r="B320" s="108" t="s">
        <v>296</v>
      </c>
      <c r="C320" s="109" t="s">
        <v>32</v>
      </c>
      <c r="D320" s="108" t="s">
        <v>29</v>
      </c>
      <c r="E320" s="110">
        <v>0.1</v>
      </c>
      <c r="F320" s="110">
        <v>0.2</v>
      </c>
    </row>
    <row r="321" spans="1:7" s="33" customFormat="1" outlineLevel="1">
      <c r="A321" s="115" t="s">
        <v>607</v>
      </c>
      <c r="B321" s="116" t="s">
        <v>298</v>
      </c>
      <c r="C321" s="117" t="s">
        <v>299</v>
      </c>
      <c r="D321" s="116" t="s">
        <v>91</v>
      </c>
      <c r="E321" s="118">
        <v>0.35</v>
      </c>
      <c r="F321" s="118">
        <v>0.7</v>
      </c>
    </row>
    <row r="322" spans="1:7" s="33" customFormat="1" outlineLevel="1">
      <c r="A322" s="119" t="s">
        <v>608</v>
      </c>
      <c r="B322" s="120" t="s">
        <v>645</v>
      </c>
      <c r="C322" s="121" t="s">
        <v>646</v>
      </c>
      <c r="D322" s="120" t="s">
        <v>91</v>
      </c>
      <c r="E322" s="122">
        <v>0.02</v>
      </c>
      <c r="F322" s="122">
        <v>0.04</v>
      </c>
    </row>
    <row r="323" spans="1:7" s="33" customFormat="1" outlineLevel="1">
      <c r="A323" s="119" t="s">
        <v>609</v>
      </c>
      <c r="B323" s="120" t="s">
        <v>648</v>
      </c>
      <c r="C323" s="121" t="s">
        <v>649</v>
      </c>
      <c r="D323" s="120" t="s">
        <v>286</v>
      </c>
      <c r="E323" s="122">
        <v>1</v>
      </c>
      <c r="F323" s="122">
        <v>2</v>
      </c>
    </row>
    <row r="324" spans="1:7" s="1" customFormat="1">
      <c r="A324" s="100" t="s">
        <v>610</v>
      </c>
      <c r="B324" s="101" t="s">
        <v>651</v>
      </c>
      <c r="C324" s="101" t="s">
        <v>652</v>
      </c>
      <c r="D324" s="102" t="s">
        <v>640</v>
      </c>
      <c r="E324" s="308">
        <v>2</v>
      </c>
      <c r="F324" s="309"/>
      <c r="G324" s="18"/>
    </row>
    <row r="325" spans="1:7" s="23" customFormat="1" outlineLevel="1">
      <c r="A325" s="103" t="s">
        <v>614</v>
      </c>
      <c r="B325" s="104" t="s">
        <v>19</v>
      </c>
      <c r="C325" s="105" t="s">
        <v>24</v>
      </c>
      <c r="D325" s="104" t="s">
        <v>25</v>
      </c>
      <c r="E325" s="106">
        <v>4.53</v>
      </c>
      <c r="F325" s="106">
        <v>9.06</v>
      </c>
    </row>
    <row r="326" spans="1:7" s="28" customFormat="1" outlineLevel="1">
      <c r="A326" s="107" t="s">
        <v>615</v>
      </c>
      <c r="B326" s="108" t="s">
        <v>296</v>
      </c>
      <c r="C326" s="109" t="s">
        <v>32</v>
      </c>
      <c r="D326" s="108" t="s">
        <v>29</v>
      </c>
      <c r="E326" s="110">
        <v>0.1</v>
      </c>
      <c r="F326" s="110">
        <v>0.2</v>
      </c>
    </row>
    <row r="327" spans="1:7" s="33" customFormat="1" outlineLevel="1">
      <c r="A327" s="115" t="s">
        <v>616</v>
      </c>
      <c r="B327" s="116" t="s">
        <v>298</v>
      </c>
      <c r="C327" s="117" t="s">
        <v>299</v>
      </c>
      <c r="D327" s="116" t="s">
        <v>91</v>
      </c>
      <c r="E327" s="118">
        <v>0.35</v>
      </c>
      <c r="F327" s="118">
        <v>0.7</v>
      </c>
    </row>
    <row r="328" spans="1:7" s="33" customFormat="1" outlineLevel="1">
      <c r="A328" s="119" t="s">
        <v>617</v>
      </c>
      <c r="B328" s="120" t="s">
        <v>645</v>
      </c>
      <c r="C328" s="121" t="s">
        <v>646</v>
      </c>
      <c r="D328" s="120" t="s">
        <v>91</v>
      </c>
      <c r="E328" s="122">
        <v>0.03</v>
      </c>
      <c r="F328" s="122">
        <v>0.06</v>
      </c>
    </row>
    <row r="329" spans="1:7" s="33" customFormat="1" outlineLevel="1">
      <c r="A329" s="119" t="s">
        <v>618</v>
      </c>
      <c r="B329" s="120" t="s">
        <v>658</v>
      </c>
      <c r="C329" s="121" t="s">
        <v>659</v>
      </c>
      <c r="D329" s="120" t="s">
        <v>660</v>
      </c>
      <c r="E329" s="122">
        <v>1.7000000000000001E-2</v>
      </c>
      <c r="F329" s="122">
        <v>3.4000000000000002E-2</v>
      </c>
    </row>
    <row r="330" spans="1:7" s="33" customFormat="1" outlineLevel="1">
      <c r="A330" s="119" t="s">
        <v>619</v>
      </c>
      <c r="B330" s="120" t="s">
        <v>648</v>
      </c>
      <c r="C330" s="121" t="s">
        <v>649</v>
      </c>
      <c r="D330" s="120" t="s">
        <v>286</v>
      </c>
      <c r="E330" s="122">
        <v>1</v>
      </c>
      <c r="F330" s="122">
        <v>2</v>
      </c>
    </row>
    <row r="331" spans="1:7" ht="15.75" customHeight="1">
      <c r="A331" s="310" t="s">
        <v>662</v>
      </c>
      <c r="B331" s="311"/>
      <c r="C331" s="311"/>
      <c r="D331" s="311"/>
      <c r="E331" s="311"/>
      <c r="F331" s="312"/>
    </row>
    <row r="332" spans="1:7" s="1" customFormat="1">
      <c r="A332" s="100" t="s">
        <v>632</v>
      </c>
      <c r="B332" s="101" t="s">
        <v>664</v>
      </c>
      <c r="C332" s="101" t="s">
        <v>665</v>
      </c>
      <c r="D332" s="102" t="s">
        <v>164</v>
      </c>
      <c r="E332" s="313">
        <v>200</v>
      </c>
      <c r="F332" s="314"/>
      <c r="G332" s="18"/>
    </row>
    <row r="333" spans="1:7" s="1" customFormat="1" ht="13.8" thickBot="1">
      <c r="A333" s="315"/>
      <c r="B333" s="316"/>
      <c r="C333" s="316"/>
      <c r="D333" s="316"/>
      <c r="E333" s="316"/>
      <c r="F333" s="317"/>
    </row>
    <row r="334" spans="1:7" s="1" customFormat="1" ht="13.8" thickTop="1">
      <c r="A334" s="318" t="s">
        <v>666</v>
      </c>
      <c r="B334" s="319"/>
      <c r="C334" s="319"/>
      <c r="D334" s="152"/>
      <c r="E334" s="153"/>
      <c r="F334" s="154"/>
      <c r="G334" s="18"/>
    </row>
    <row r="335" spans="1:7" s="1" customFormat="1">
      <c r="A335" s="320"/>
      <c r="B335" s="321"/>
      <c r="C335" s="321"/>
      <c r="D335" s="321"/>
      <c r="E335" s="321"/>
      <c r="F335" s="322"/>
    </row>
    <row r="336" spans="1:7" s="1" customFormat="1">
      <c r="A336" s="155"/>
      <c r="B336" s="156"/>
      <c r="C336" s="157" t="s">
        <v>667</v>
      </c>
      <c r="D336" s="158"/>
      <c r="E336" s="159"/>
      <c r="F336" s="160"/>
    </row>
    <row r="337" spans="1:6" s="1" customFormat="1">
      <c r="A337" s="161" t="s">
        <v>19</v>
      </c>
      <c r="B337" s="162" t="s">
        <v>530</v>
      </c>
      <c r="C337" s="162" t="s">
        <v>531</v>
      </c>
      <c r="D337" s="163" t="s">
        <v>25</v>
      </c>
      <c r="E337" s="164"/>
      <c r="F337" s="164">
        <v>3.74</v>
      </c>
    </row>
    <row r="338" spans="1:6" s="1" customFormat="1">
      <c r="A338" s="161" t="s">
        <v>36</v>
      </c>
      <c r="B338" s="162" t="s">
        <v>533</v>
      </c>
      <c r="C338" s="162" t="s">
        <v>534</v>
      </c>
      <c r="D338" s="163" t="s">
        <v>25</v>
      </c>
      <c r="E338" s="164"/>
      <c r="F338" s="164">
        <v>2.04</v>
      </c>
    </row>
    <row r="339" spans="1:6" s="1" customFormat="1">
      <c r="A339" s="155"/>
      <c r="B339" s="156"/>
      <c r="C339" s="157" t="s">
        <v>668</v>
      </c>
      <c r="D339" s="158"/>
      <c r="E339" s="159"/>
      <c r="F339" s="160"/>
    </row>
    <row r="340" spans="1:6" s="1" customFormat="1">
      <c r="A340" s="161" t="s">
        <v>44</v>
      </c>
      <c r="B340" s="162" t="s">
        <v>19</v>
      </c>
      <c r="C340" s="162" t="s">
        <v>24</v>
      </c>
      <c r="D340" s="163" t="s">
        <v>25</v>
      </c>
      <c r="E340" s="164"/>
      <c r="F340" s="165">
        <v>534.35940000000005</v>
      </c>
    </row>
  </sheetData>
  <mergeCells count="90">
    <mergeCell ref="B9:F9"/>
    <mergeCell ref="B2:F2"/>
    <mergeCell ref="B3:F3"/>
    <mergeCell ref="D5:F5"/>
    <mergeCell ref="B6:F6"/>
    <mergeCell ref="B8:F8"/>
    <mergeCell ref="E29:F29"/>
    <mergeCell ref="C11:F11"/>
    <mergeCell ref="A12:A13"/>
    <mergeCell ref="B12:B13"/>
    <mergeCell ref="C12:C13"/>
    <mergeCell ref="D12:D13"/>
    <mergeCell ref="E12:F12"/>
    <mergeCell ref="A15:F15"/>
    <mergeCell ref="A16:F16"/>
    <mergeCell ref="E17:F17"/>
    <mergeCell ref="E22:F22"/>
    <mergeCell ref="E25:F25"/>
    <mergeCell ref="E85:F85"/>
    <mergeCell ref="E31:F31"/>
    <mergeCell ref="E33:F33"/>
    <mergeCell ref="E43:F43"/>
    <mergeCell ref="E55:F55"/>
    <mergeCell ref="E63:F63"/>
    <mergeCell ref="E75:F75"/>
    <mergeCell ref="E77:F77"/>
    <mergeCell ref="A79:F79"/>
    <mergeCell ref="E80:F80"/>
    <mergeCell ref="A81:F81"/>
    <mergeCell ref="E82:F82"/>
    <mergeCell ref="E110:F110"/>
    <mergeCell ref="E87:F87"/>
    <mergeCell ref="E89:F89"/>
    <mergeCell ref="E91:F91"/>
    <mergeCell ref="E92:F92"/>
    <mergeCell ref="E94:F94"/>
    <mergeCell ref="E96:F96"/>
    <mergeCell ref="E98:F98"/>
    <mergeCell ref="E102:F102"/>
    <mergeCell ref="E105:F105"/>
    <mergeCell ref="E107:F107"/>
    <mergeCell ref="A109:F109"/>
    <mergeCell ref="A149:F149"/>
    <mergeCell ref="E113:F113"/>
    <mergeCell ref="E115:F115"/>
    <mergeCell ref="E118:F118"/>
    <mergeCell ref="E120:F120"/>
    <mergeCell ref="E129:F129"/>
    <mergeCell ref="E130:F130"/>
    <mergeCell ref="E131:F131"/>
    <mergeCell ref="E140:F140"/>
    <mergeCell ref="E145:F145"/>
    <mergeCell ref="E146:F146"/>
    <mergeCell ref="E147:F147"/>
    <mergeCell ref="E237:F237"/>
    <mergeCell ref="E150:F150"/>
    <mergeCell ref="E157:F157"/>
    <mergeCell ref="E164:F164"/>
    <mergeCell ref="E171:F171"/>
    <mergeCell ref="E173:F173"/>
    <mergeCell ref="E185:F185"/>
    <mergeCell ref="E196:F196"/>
    <mergeCell ref="E208:F208"/>
    <mergeCell ref="E209:F209"/>
    <mergeCell ref="E210:F210"/>
    <mergeCell ref="E223:F223"/>
    <mergeCell ref="E287:F287"/>
    <mergeCell ref="E244:F244"/>
    <mergeCell ref="E249:F249"/>
    <mergeCell ref="E255:F255"/>
    <mergeCell ref="E260:F260"/>
    <mergeCell ref="A261:F261"/>
    <mergeCell ref="E262:F262"/>
    <mergeCell ref="E264:F264"/>
    <mergeCell ref="E267:F267"/>
    <mergeCell ref="E269:F269"/>
    <mergeCell ref="E273:F273"/>
    <mergeCell ref="E283:F283"/>
    <mergeCell ref="A335:F335"/>
    <mergeCell ref="A297:F297"/>
    <mergeCell ref="E298:F298"/>
    <mergeCell ref="E304:F304"/>
    <mergeCell ref="E315:F315"/>
    <mergeCell ref="E316:F316"/>
    <mergeCell ref="E318:F318"/>
    <mergeCell ref="E324:F324"/>
    <mergeCell ref="A331:F331"/>
    <mergeCell ref="E332:F332"/>
    <mergeCell ref="A333:F333"/>
    <mergeCell ref="A334:C334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73" fitToHeight="10000" orientation="portrait" horizontalDpi="300" verticalDpi="300" r:id="rId1"/>
  <headerFooter>
    <oddHeader>&amp;L&amp;9ПРОГРАММНЫЙ КОМПЛЕКС АВС4-UZ (РЕДАКЦИЯ 2020.4)&amp;C&amp;P&amp;R200000021</oddHeader>
    <oddFooter>&amp;CСтраниц -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24"/>
  <sheetViews>
    <sheetView workbookViewId="0">
      <selection activeCell="A2" sqref="A2:D2"/>
    </sheetView>
  </sheetViews>
  <sheetFormatPr defaultColWidth="9.109375" defaultRowHeight="13.2"/>
  <cols>
    <col min="1" max="1" width="5.44140625" style="59" customWidth="1"/>
    <col min="2" max="2" width="51.44140625" style="59" customWidth="1"/>
    <col min="3" max="3" width="9.109375" style="59"/>
    <col min="4" max="4" width="12.44140625" style="59" customWidth="1"/>
    <col min="5" max="16384" width="9.109375" style="59"/>
  </cols>
  <sheetData>
    <row r="2" spans="1:4" ht="91.5" customHeight="1">
      <c r="A2" s="301"/>
      <c r="B2" s="301"/>
      <c r="C2" s="301"/>
      <c r="D2" s="301"/>
    </row>
    <row r="3" spans="1:4">
      <c r="B3" s="60"/>
    </row>
    <row r="4" spans="1:4" ht="27.75" customHeight="1">
      <c r="A4" s="301" t="s">
        <v>997</v>
      </c>
      <c r="B4" s="301"/>
      <c r="C4" s="301"/>
      <c r="D4" s="301"/>
    </row>
    <row r="5" spans="1:4">
      <c r="B5" s="60"/>
    </row>
    <row r="6" spans="1:4" ht="15.6">
      <c r="A6" s="302" t="s">
        <v>998</v>
      </c>
      <c r="B6" s="302"/>
      <c r="C6" s="302"/>
      <c r="D6" s="302"/>
    </row>
    <row r="8" spans="1:4" ht="13.2" customHeight="1">
      <c r="A8" s="303" t="s">
        <v>671</v>
      </c>
      <c r="B8" s="303" t="s">
        <v>672</v>
      </c>
      <c r="C8" s="303" t="s">
        <v>14</v>
      </c>
      <c r="D8" s="303" t="s">
        <v>673</v>
      </c>
    </row>
    <row r="9" spans="1:4">
      <c r="A9" s="304"/>
      <c r="B9" s="304"/>
      <c r="C9" s="304"/>
      <c r="D9" s="304"/>
    </row>
    <row r="10" spans="1:4">
      <c r="A10" s="305"/>
      <c r="B10" s="305"/>
      <c r="C10" s="305"/>
      <c r="D10" s="305"/>
    </row>
    <row r="11" spans="1:4">
      <c r="A11" s="61">
        <v>1</v>
      </c>
      <c r="B11" s="62">
        <v>2</v>
      </c>
      <c r="C11" s="62">
        <v>3</v>
      </c>
      <c r="D11" s="62">
        <v>4</v>
      </c>
    </row>
    <row r="12" spans="1:4">
      <c r="A12" s="296"/>
      <c r="B12" s="296"/>
      <c r="C12" s="296"/>
      <c r="D12" s="296"/>
    </row>
    <row r="13" spans="1:4" ht="15.6">
      <c r="A13" s="297" t="s">
        <v>674</v>
      </c>
      <c r="B13" s="298"/>
      <c r="C13" s="298"/>
      <c r="D13" s="298"/>
    </row>
    <row r="14" spans="1:4">
      <c r="A14" s="299"/>
      <c r="B14" s="300"/>
      <c r="C14" s="300"/>
      <c r="D14" s="300"/>
    </row>
    <row r="15" spans="1:4">
      <c r="A15" s="294"/>
      <c r="B15" s="295"/>
      <c r="C15" s="295"/>
      <c r="D15" s="295"/>
    </row>
    <row r="16" spans="1:4" ht="15.6">
      <c r="A16" s="292" t="s">
        <v>675</v>
      </c>
      <c r="B16" s="293"/>
      <c r="C16" s="293"/>
      <c r="D16" s="293"/>
    </row>
    <row r="17" spans="1:4">
      <c r="A17" s="63" t="s">
        <v>19</v>
      </c>
      <c r="B17" s="64" t="s">
        <v>24</v>
      </c>
      <c r="C17" s="65" t="s">
        <v>25</v>
      </c>
      <c r="D17" s="166">
        <v>534.35935720999998</v>
      </c>
    </row>
    <row r="18" spans="1:4" ht="26.4">
      <c r="A18" s="63" t="s">
        <v>36</v>
      </c>
      <c r="B18" s="64" t="s">
        <v>531</v>
      </c>
      <c r="C18" s="65" t="s">
        <v>25</v>
      </c>
      <c r="D18" s="166">
        <v>3.74</v>
      </c>
    </row>
    <row r="19" spans="1:4" ht="26.4">
      <c r="A19" s="67"/>
      <c r="B19" s="68" t="s">
        <v>676</v>
      </c>
      <c r="C19" s="68" t="s">
        <v>25</v>
      </c>
      <c r="D19" s="167">
        <f>SUM(D17:D18)</f>
        <v>538.09935720999999</v>
      </c>
    </row>
    <row r="20" spans="1:4">
      <c r="A20" s="294"/>
      <c r="B20" s="295"/>
      <c r="C20" s="295"/>
      <c r="D20" s="295"/>
    </row>
    <row r="21" spans="1:4" ht="15.6">
      <c r="A21" s="292" t="s">
        <v>677</v>
      </c>
      <c r="B21" s="293"/>
      <c r="C21" s="293"/>
      <c r="D21" s="293"/>
    </row>
    <row r="22" spans="1:4" ht="26.4">
      <c r="A22" s="63" t="s">
        <v>19</v>
      </c>
      <c r="B22" s="64" t="s">
        <v>101</v>
      </c>
      <c r="C22" s="65" t="s">
        <v>29</v>
      </c>
      <c r="D22" s="75">
        <v>5.4177200000000002E-2</v>
      </c>
    </row>
    <row r="23" spans="1:4">
      <c r="A23" s="63" t="s">
        <v>36</v>
      </c>
      <c r="B23" s="64" t="s">
        <v>74</v>
      </c>
      <c r="C23" s="65" t="s">
        <v>29</v>
      </c>
      <c r="D23" s="75">
        <v>5.5440000000000003E-3</v>
      </c>
    </row>
    <row r="24" spans="1:4">
      <c r="A24" s="63" t="s">
        <v>44</v>
      </c>
      <c r="B24" s="64" t="s">
        <v>28</v>
      </c>
      <c r="C24" s="65" t="s">
        <v>29</v>
      </c>
      <c r="D24" s="75">
        <v>6.5292000000000003E-2</v>
      </c>
    </row>
    <row r="25" spans="1:4" ht="26.4">
      <c r="A25" s="63" t="s">
        <v>54</v>
      </c>
      <c r="B25" s="64" t="s">
        <v>547</v>
      </c>
      <c r="C25" s="65" t="s">
        <v>29</v>
      </c>
      <c r="D25" s="75">
        <v>12.68868</v>
      </c>
    </row>
    <row r="26" spans="1:4" ht="39.6">
      <c r="A26" s="63" t="s">
        <v>61</v>
      </c>
      <c r="B26" s="64" t="s">
        <v>371</v>
      </c>
      <c r="C26" s="65" t="s">
        <v>29</v>
      </c>
      <c r="D26" s="75">
        <v>48.983130000000003</v>
      </c>
    </row>
    <row r="27" spans="1:4" ht="26.4">
      <c r="A27" s="63" t="s">
        <v>67</v>
      </c>
      <c r="B27" s="64" t="s">
        <v>78</v>
      </c>
      <c r="C27" s="65" t="s">
        <v>29</v>
      </c>
      <c r="D27" s="75">
        <v>0.15464652000000001</v>
      </c>
    </row>
    <row r="28" spans="1:4">
      <c r="A28" s="63" t="s">
        <v>95</v>
      </c>
      <c r="B28" s="64" t="s">
        <v>104</v>
      </c>
      <c r="C28" s="65" t="s">
        <v>29</v>
      </c>
      <c r="D28" s="75">
        <v>9.2399999999999999E-3</v>
      </c>
    </row>
    <row r="29" spans="1:4">
      <c r="A29" s="63" t="s">
        <v>127</v>
      </c>
      <c r="B29" s="64" t="s">
        <v>537</v>
      </c>
      <c r="C29" s="65" t="s">
        <v>29</v>
      </c>
      <c r="D29" s="75">
        <v>14.96</v>
      </c>
    </row>
    <row r="30" spans="1:4">
      <c r="A30" s="63" t="s">
        <v>137</v>
      </c>
      <c r="B30" s="64" t="s">
        <v>81</v>
      </c>
      <c r="C30" s="65" t="s">
        <v>29</v>
      </c>
      <c r="D30" s="75">
        <v>0.131054</v>
      </c>
    </row>
    <row r="31" spans="1:4">
      <c r="A31" s="63" t="s">
        <v>153</v>
      </c>
      <c r="B31" s="64" t="s">
        <v>84</v>
      </c>
      <c r="C31" s="65" t="s">
        <v>29</v>
      </c>
      <c r="D31" s="75">
        <v>0.29260000000000003</v>
      </c>
    </row>
    <row r="32" spans="1:4" ht="39.6">
      <c r="A32" s="63" t="s">
        <v>157</v>
      </c>
      <c r="B32" s="64" t="s">
        <v>50</v>
      </c>
      <c r="C32" s="65" t="s">
        <v>29</v>
      </c>
      <c r="D32" s="75">
        <v>5.3722358400000001</v>
      </c>
    </row>
    <row r="33" spans="1:4" ht="26.4">
      <c r="A33" s="63" t="s">
        <v>161</v>
      </c>
      <c r="B33" s="64" t="s">
        <v>678</v>
      </c>
      <c r="C33" s="65" t="s">
        <v>29</v>
      </c>
      <c r="D33" s="75">
        <v>0.5</v>
      </c>
    </row>
    <row r="34" spans="1:4" ht="26.4">
      <c r="A34" s="63" t="s">
        <v>182</v>
      </c>
      <c r="B34" s="64" t="s">
        <v>252</v>
      </c>
      <c r="C34" s="65" t="s">
        <v>29</v>
      </c>
      <c r="D34" s="75">
        <v>15.800292000000001</v>
      </c>
    </row>
    <row r="35" spans="1:4" ht="26.4">
      <c r="A35" s="63" t="s">
        <v>187</v>
      </c>
      <c r="B35" s="64" t="s">
        <v>376</v>
      </c>
      <c r="C35" s="65" t="s">
        <v>29</v>
      </c>
      <c r="D35" s="75">
        <v>6.0946800000000003</v>
      </c>
    </row>
    <row r="36" spans="1:4">
      <c r="A36" s="63" t="s">
        <v>191</v>
      </c>
      <c r="B36" s="64" t="s">
        <v>271</v>
      </c>
      <c r="C36" s="65" t="s">
        <v>29</v>
      </c>
      <c r="D36" s="75">
        <v>1.18747</v>
      </c>
    </row>
    <row r="37" spans="1:4" ht="39.6">
      <c r="A37" s="63" t="s">
        <v>199</v>
      </c>
      <c r="B37" s="64" t="s">
        <v>540</v>
      </c>
      <c r="C37" s="65" t="s">
        <v>29</v>
      </c>
      <c r="D37" s="75">
        <v>17</v>
      </c>
    </row>
    <row r="38" spans="1:4">
      <c r="A38" s="63" t="s">
        <v>203</v>
      </c>
      <c r="B38" s="64" t="s">
        <v>87</v>
      </c>
      <c r="C38" s="65" t="s">
        <v>29</v>
      </c>
      <c r="D38" s="75">
        <v>0.42756031999999999</v>
      </c>
    </row>
    <row r="39" spans="1:4">
      <c r="A39" s="63" t="s">
        <v>207</v>
      </c>
      <c r="B39" s="64" t="s">
        <v>379</v>
      </c>
      <c r="C39" s="65" t="s">
        <v>29</v>
      </c>
      <c r="D39" s="75">
        <v>10.35</v>
      </c>
    </row>
    <row r="40" spans="1:4">
      <c r="A40" s="63" t="s">
        <v>210</v>
      </c>
      <c r="B40" s="64" t="s">
        <v>502</v>
      </c>
      <c r="C40" s="65" t="s">
        <v>29</v>
      </c>
      <c r="D40" s="75">
        <v>2.48</v>
      </c>
    </row>
    <row r="41" spans="1:4" ht="39.6">
      <c r="A41" s="63" t="s">
        <v>213</v>
      </c>
      <c r="B41" s="64" t="s">
        <v>53</v>
      </c>
      <c r="C41" s="65" t="s">
        <v>29</v>
      </c>
      <c r="D41" s="75">
        <v>1.7324999999999999</v>
      </c>
    </row>
    <row r="42" spans="1:4" ht="26.4">
      <c r="A42" s="63" t="s">
        <v>216</v>
      </c>
      <c r="B42" s="64" t="s">
        <v>586</v>
      </c>
      <c r="C42" s="65" t="s">
        <v>29</v>
      </c>
      <c r="D42" s="75">
        <v>1.8912599999999999</v>
      </c>
    </row>
    <row r="43" spans="1:4">
      <c r="A43" s="63" t="s">
        <v>220</v>
      </c>
      <c r="B43" s="64" t="s">
        <v>43</v>
      </c>
      <c r="C43" s="65" t="s">
        <v>29</v>
      </c>
      <c r="D43" s="75">
        <v>6.1677000000000003E-2</v>
      </c>
    </row>
    <row r="44" spans="1:4" ht="26.4">
      <c r="A44" s="63" t="s">
        <v>224</v>
      </c>
      <c r="B44" s="64" t="s">
        <v>382</v>
      </c>
      <c r="C44" s="65" t="s">
        <v>29</v>
      </c>
      <c r="D44" s="75">
        <v>6.96</v>
      </c>
    </row>
    <row r="45" spans="1:4">
      <c r="A45" s="63" t="s">
        <v>232</v>
      </c>
      <c r="B45" s="64" t="s">
        <v>231</v>
      </c>
      <c r="C45" s="65" t="s">
        <v>29</v>
      </c>
      <c r="D45" s="75">
        <v>3.491136</v>
      </c>
    </row>
    <row r="46" spans="1:4" ht="26.4">
      <c r="A46" s="63" t="s">
        <v>237</v>
      </c>
      <c r="B46" s="64" t="s">
        <v>505</v>
      </c>
      <c r="C46" s="65" t="s">
        <v>29</v>
      </c>
      <c r="D46" s="75">
        <v>6.6791999999999998</v>
      </c>
    </row>
    <row r="47" spans="1:4" ht="52.8">
      <c r="A47" s="63" t="s">
        <v>241</v>
      </c>
      <c r="B47" s="64" t="s">
        <v>60</v>
      </c>
      <c r="C47" s="65" t="s">
        <v>29</v>
      </c>
      <c r="D47" s="75">
        <v>0.24005850000000001</v>
      </c>
    </row>
    <row r="48" spans="1:4" ht="52.8">
      <c r="A48" s="63" t="s">
        <v>246</v>
      </c>
      <c r="B48" s="64" t="s">
        <v>198</v>
      </c>
      <c r="C48" s="65" t="s">
        <v>29</v>
      </c>
      <c r="D48" s="75">
        <v>0.417543</v>
      </c>
    </row>
    <row r="49" spans="1:4">
      <c r="A49" s="63" t="s">
        <v>253</v>
      </c>
      <c r="B49" s="64" t="s">
        <v>385</v>
      </c>
      <c r="C49" s="65" t="s">
        <v>29</v>
      </c>
      <c r="D49" s="75">
        <v>5.1959999999999997</v>
      </c>
    </row>
    <row r="50" spans="1:4" ht="26.4">
      <c r="A50" s="63" t="s">
        <v>257</v>
      </c>
      <c r="B50" s="64" t="s">
        <v>32</v>
      </c>
      <c r="C50" s="65" t="s">
        <v>29</v>
      </c>
      <c r="D50" s="75">
        <v>0.571214</v>
      </c>
    </row>
    <row r="51" spans="1:4" ht="26.4">
      <c r="A51" s="63" t="s">
        <v>262</v>
      </c>
      <c r="B51" s="64" t="s">
        <v>32</v>
      </c>
      <c r="C51" s="65" t="s">
        <v>29</v>
      </c>
      <c r="D51" s="75">
        <v>1.96455</v>
      </c>
    </row>
    <row r="52" spans="1:4">
      <c r="A52" s="63" t="s">
        <v>264</v>
      </c>
      <c r="B52" s="64" t="s">
        <v>338</v>
      </c>
      <c r="C52" s="65" t="s">
        <v>29</v>
      </c>
      <c r="D52" s="75">
        <v>7.149</v>
      </c>
    </row>
    <row r="53" spans="1:4">
      <c r="A53" s="63" t="s">
        <v>283</v>
      </c>
      <c r="B53" s="64" t="s">
        <v>108</v>
      </c>
      <c r="C53" s="65" t="s">
        <v>29</v>
      </c>
      <c r="D53" s="75">
        <v>4.62E-3</v>
      </c>
    </row>
    <row r="54" spans="1:4">
      <c r="A54" s="63" t="s">
        <v>287</v>
      </c>
      <c r="B54" s="64" t="s">
        <v>35</v>
      </c>
      <c r="C54" s="65" t="s">
        <v>29</v>
      </c>
      <c r="D54" s="75">
        <v>1.5289999999999999</v>
      </c>
    </row>
    <row r="55" spans="1:4" ht="26.4">
      <c r="A55" s="63" t="s">
        <v>290</v>
      </c>
      <c r="B55" s="64" t="s">
        <v>679</v>
      </c>
      <c r="C55" s="65" t="s">
        <v>29</v>
      </c>
      <c r="D55" s="75">
        <v>5.4177200000000002E-2</v>
      </c>
    </row>
    <row r="56" spans="1:4" ht="26.4">
      <c r="A56" s="63" t="s">
        <v>311</v>
      </c>
      <c r="B56" s="64" t="s">
        <v>680</v>
      </c>
      <c r="C56" s="65" t="s">
        <v>29</v>
      </c>
      <c r="D56" s="75">
        <v>9.4864000000000004E-2</v>
      </c>
    </row>
    <row r="57" spans="1:4" ht="26.4">
      <c r="A57" s="63" t="s">
        <v>320</v>
      </c>
      <c r="B57" s="64" t="s">
        <v>681</v>
      </c>
      <c r="C57" s="65" t="s">
        <v>29</v>
      </c>
      <c r="D57" s="75">
        <v>4.2195999999999997E-2</v>
      </c>
    </row>
    <row r="58" spans="1:4" ht="26.4">
      <c r="A58" s="63" t="s">
        <v>323</v>
      </c>
      <c r="B58" s="64" t="s">
        <v>682</v>
      </c>
      <c r="C58" s="65" t="s">
        <v>29</v>
      </c>
      <c r="D58" s="75">
        <v>4.7739999999999998E-2</v>
      </c>
    </row>
    <row r="59" spans="1:4" ht="26.4">
      <c r="A59" s="63" t="s">
        <v>327</v>
      </c>
      <c r="B59" s="64" t="s">
        <v>66</v>
      </c>
      <c r="C59" s="65" t="s">
        <v>29</v>
      </c>
      <c r="D59" s="75">
        <v>11.59600118</v>
      </c>
    </row>
    <row r="60" spans="1:4">
      <c r="A60" s="67"/>
      <c r="B60" s="68" t="s">
        <v>683</v>
      </c>
      <c r="C60" s="68" t="s">
        <v>684</v>
      </c>
      <c r="D60" s="74"/>
    </row>
    <row r="61" spans="1:4">
      <c r="A61" s="294"/>
      <c r="B61" s="295"/>
      <c r="C61" s="295"/>
      <c r="D61" s="295"/>
    </row>
    <row r="62" spans="1:4" ht="15.6">
      <c r="A62" s="292" t="s">
        <v>685</v>
      </c>
      <c r="B62" s="293"/>
      <c r="C62" s="293"/>
      <c r="D62" s="293"/>
    </row>
    <row r="63" spans="1:4" ht="26.4">
      <c r="A63" s="63" t="s">
        <v>19</v>
      </c>
      <c r="B63" s="64" t="s">
        <v>151</v>
      </c>
      <c r="C63" s="65" t="s">
        <v>57</v>
      </c>
      <c r="D63" s="75">
        <v>1.4876400000000001</v>
      </c>
    </row>
    <row r="64" spans="1:4" ht="26.4">
      <c r="A64" s="63" t="s">
        <v>36</v>
      </c>
      <c r="B64" s="64" t="s">
        <v>123</v>
      </c>
      <c r="C64" s="65" t="s">
        <v>57</v>
      </c>
      <c r="D64" s="75">
        <v>2.1365959999999999</v>
      </c>
    </row>
    <row r="65" spans="1:4" ht="26.4">
      <c r="A65" s="63" t="s">
        <v>44</v>
      </c>
      <c r="B65" s="64" t="s">
        <v>299</v>
      </c>
      <c r="C65" s="65" t="s">
        <v>91</v>
      </c>
      <c r="D65" s="75">
        <v>2.2214999999999998</v>
      </c>
    </row>
    <row r="66" spans="1:4">
      <c r="A66" s="63" t="s">
        <v>54</v>
      </c>
      <c r="B66" s="64" t="s">
        <v>319</v>
      </c>
      <c r="C66" s="65" t="s">
        <v>91</v>
      </c>
      <c r="D66" s="75">
        <v>0.03</v>
      </c>
    </row>
    <row r="67" spans="1:4" ht="26.4">
      <c r="A67" s="63" t="s">
        <v>61</v>
      </c>
      <c r="B67" s="64" t="s">
        <v>646</v>
      </c>
      <c r="C67" s="65" t="s">
        <v>91</v>
      </c>
      <c r="D67" s="75">
        <v>0.1</v>
      </c>
    </row>
    <row r="68" spans="1:4">
      <c r="A68" s="63" t="s">
        <v>67</v>
      </c>
      <c r="B68" s="64" t="s">
        <v>212</v>
      </c>
      <c r="C68" s="65" t="s">
        <v>91</v>
      </c>
      <c r="D68" s="75">
        <v>26.751999999999999</v>
      </c>
    </row>
    <row r="69" spans="1:4">
      <c r="A69" s="63" t="s">
        <v>95</v>
      </c>
      <c r="B69" s="64" t="s">
        <v>575</v>
      </c>
      <c r="C69" s="65" t="s">
        <v>164</v>
      </c>
      <c r="D69" s="75">
        <v>0.18486</v>
      </c>
    </row>
    <row r="70" spans="1:4" ht="39.6">
      <c r="A70" s="63" t="s">
        <v>127</v>
      </c>
      <c r="B70" s="64" t="s">
        <v>90</v>
      </c>
      <c r="C70" s="65" t="s">
        <v>91</v>
      </c>
      <c r="D70" s="75">
        <v>0.23100000000000001</v>
      </c>
    </row>
    <row r="71" spans="1:4" ht="39.6">
      <c r="A71" s="63" t="s">
        <v>137</v>
      </c>
      <c r="B71" s="64" t="s">
        <v>94</v>
      </c>
      <c r="C71" s="65" t="s">
        <v>91</v>
      </c>
      <c r="D71" s="75">
        <v>2.9106000000000001</v>
      </c>
    </row>
    <row r="72" spans="1:4">
      <c r="A72" s="63" t="s">
        <v>153</v>
      </c>
      <c r="B72" s="64" t="s">
        <v>659</v>
      </c>
      <c r="C72" s="65" t="s">
        <v>660</v>
      </c>
      <c r="D72" s="75">
        <v>3.4000000000000002E-2</v>
      </c>
    </row>
    <row r="73" spans="1:4">
      <c r="A73" s="63" t="s">
        <v>157</v>
      </c>
      <c r="B73" s="64" t="s">
        <v>980</v>
      </c>
      <c r="C73" s="65" t="s">
        <v>310</v>
      </c>
      <c r="D73" s="75">
        <v>161.39099999999999</v>
      </c>
    </row>
    <row r="74" spans="1:4" ht="26.4">
      <c r="A74" s="63" t="s">
        <v>161</v>
      </c>
      <c r="B74" s="64" t="s">
        <v>590</v>
      </c>
      <c r="C74" s="65" t="s">
        <v>57</v>
      </c>
      <c r="D74" s="75">
        <v>1.8912600000000002E-2</v>
      </c>
    </row>
    <row r="75" spans="1:4" ht="26.4">
      <c r="A75" s="63" t="s">
        <v>182</v>
      </c>
      <c r="B75" s="64" t="s">
        <v>275</v>
      </c>
      <c r="C75" s="65" t="s">
        <v>57</v>
      </c>
      <c r="D75" s="75">
        <v>5.4399999999999997E-2</v>
      </c>
    </row>
    <row r="76" spans="1:4">
      <c r="A76" s="63" t="s">
        <v>187</v>
      </c>
      <c r="B76" s="64" t="s">
        <v>126</v>
      </c>
      <c r="C76" s="65" t="s">
        <v>57</v>
      </c>
      <c r="D76" s="75">
        <v>4.1888E-4</v>
      </c>
    </row>
    <row r="77" spans="1:4">
      <c r="A77" s="63" t="s">
        <v>191</v>
      </c>
      <c r="B77" s="64" t="s">
        <v>172</v>
      </c>
      <c r="C77" s="65" t="s">
        <v>57</v>
      </c>
      <c r="D77" s="75">
        <v>2.8E-3</v>
      </c>
    </row>
    <row r="78" spans="1:4">
      <c r="A78" s="63" t="s">
        <v>199</v>
      </c>
      <c r="B78" s="64" t="s">
        <v>325</v>
      </c>
      <c r="C78" s="65" t="s">
        <v>326</v>
      </c>
      <c r="D78" s="75">
        <v>40.4</v>
      </c>
    </row>
    <row r="79" spans="1:4">
      <c r="A79" s="63" t="s">
        <v>203</v>
      </c>
      <c r="B79" s="64" t="s">
        <v>520</v>
      </c>
      <c r="C79" s="65" t="s">
        <v>57</v>
      </c>
      <c r="D79" s="75">
        <v>2.0132460000000001E-2</v>
      </c>
    </row>
    <row r="80" spans="1:4" ht="26.4">
      <c r="A80" s="63" t="s">
        <v>207</v>
      </c>
      <c r="B80" s="64" t="s">
        <v>621</v>
      </c>
      <c r="C80" s="65" t="s">
        <v>310</v>
      </c>
      <c r="D80" s="75">
        <v>1.68</v>
      </c>
    </row>
    <row r="81" spans="1:4">
      <c r="A81" s="63" t="s">
        <v>210</v>
      </c>
      <c r="B81" s="64" t="s">
        <v>594</v>
      </c>
      <c r="C81" s="65" t="s">
        <v>310</v>
      </c>
      <c r="D81" s="75">
        <v>11.224</v>
      </c>
    </row>
    <row r="82" spans="1:4" ht="26.4">
      <c r="A82" s="63" t="s">
        <v>213</v>
      </c>
      <c r="B82" s="64" t="s">
        <v>597</v>
      </c>
      <c r="C82" s="65" t="s">
        <v>57</v>
      </c>
      <c r="D82" s="75">
        <v>4.5030000000000001E-2</v>
      </c>
    </row>
    <row r="83" spans="1:4">
      <c r="A83" s="63" t="s">
        <v>216</v>
      </c>
      <c r="B83" s="64" t="s">
        <v>624</v>
      </c>
      <c r="C83" s="65" t="s">
        <v>57</v>
      </c>
      <c r="D83" s="75">
        <v>9.0000000000000006E-5</v>
      </c>
    </row>
    <row r="84" spans="1:4">
      <c r="A84" s="63" t="s">
        <v>220</v>
      </c>
      <c r="B84" s="64" t="s">
        <v>303</v>
      </c>
      <c r="C84" s="65" t="s">
        <v>57</v>
      </c>
      <c r="D84" s="75">
        <v>4.4999999999999997E-3</v>
      </c>
    </row>
    <row r="85" spans="1:4" ht="26.4">
      <c r="A85" s="63" t="s">
        <v>224</v>
      </c>
      <c r="B85" s="64" t="s">
        <v>600</v>
      </c>
      <c r="C85" s="65" t="s">
        <v>57</v>
      </c>
      <c r="D85" s="75">
        <v>7.0997299999999999E-2</v>
      </c>
    </row>
    <row r="86" spans="1:4">
      <c r="A86" s="63" t="s">
        <v>232</v>
      </c>
      <c r="B86" s="64" t="s">
        <v>279</v>
      </c>
      <c r="C86" s="65" t="s">
        <v>57</v>
      </c>
      <c r="D86" s="75">
        <v>2.7200000000000002E-3</v>
      </c>
    </row>
    <row r="87" spans="1:4">
      <c r="A87" s="63" t="s">
        <v>237</v>
      </c>
      <c r="B87" s="64" t="s">
        <v>523</v>
      </c>
      <c r="C87" s="65" t="s">
        <v>57</v>
      </c>
      <c r="D87" s="75">
        <v>2.6348399999999998E-3</v>
      </c>
    </row>
    <row r="88" spans="1:4">
      <c r="A88" s="63" t="s">
        <v>241</v>
      </c>
      <c r="B88" s="64" t="s">
        <v>341</v>
      </c>
      <c r="C88" s="65" t="s">
        <v>91</v>
      </c>
      <c r="D88" s="75">
        <v>12.02</v>
      </c>
    </row>
    <row r="89" spans="1:4">
      <c r="A89" s="63" t="s">
        <v>246</v>
      </c>
      <c r="B89" s="64" t="s">
        <v>344</v>
      </c>
      <c r="C89" s="65" t="s">
        <v>326</v>
      </c>
      <c r="D89" s="75">
        <v>1.5</v>
      </c>
    </row>
    <row r="90" spans="1:4">
      <c r="A90" s="63" t="s">
        <v>253</v>
      </c>
      <c r="B90" s="64" t="s">
        <v>438</v>
      </c>
      <c r="C90" s="65" t="s">
        <v>91</v>
      </c>
      <c r="D90" s="75">
        <v>0.316</v>
      </c>
    </row>
    <row r="91" spans="1:4">
      <c r="A91" s="63" t="s">
        <v>257</v>
      </c>
      <c r="B91" s="64" t="s">
        <v>389</v>
      </c>
      <c r="C91" s="65" t="s">
        <v>57</v>
      </c>
      <c r="D91" s="75">
        <v>2.0049999999999998E-2</v>
      </c>
    </row>
    <row r="92" spans="1:4">
      <c r="A92" s="63" t="s">
        <v>262</v>
      </c>
      <c r="B92" s="64" t="s">
        <v>551</v>
      </c>
      <c r="C92" s="65" t="s">
        <v>57</v>
      </c>
      <c r="D92" s="75">
        <v>1.1469999999999999E-2</v>
      </c>
    </row>
    <row r="93" spans="1:4">
      <c r="A93" s="63" t="s">
        <v>264</v>
      </c>
      <c r="B93" s="64" t="s">
        <v>509</v>
      </c>
      <c r="C93" s="65" t="s">
        <v>326</v>
      </c>
      <c r="D93" s="75">
        <v>1.64</v>
      </c>
    </row>
    <row r="94" spans="1:4" ht="39.6">
      <c r="A94" s="63" t="s">
        <v>283</v>
      </c>
      <c r="B94" s="64" t="s">
        <v>282</v>
      </c>
      <c r="C94" s="65" t="s">
        <v>91</v>
      </c>
      <c r="D94" s="75">
        <v>4.1599999999999996E-3</v>
      </c>
    </row>
    <row r="95" spans="1:4" ht="39.6">
      <c r="A95" s="63" t="s">
        <v>287</v>
      </c>
      <c r="B95" s="64" t="s">
        <v>628</v>
      </c>
      <c r="C95" s="65" t="s">
        <v>91</v>
      </c>
      <c r="D95" s="75">
        <v>1.472E-2</v>
      </c>
    </row>
    <row r="96" spans="1:4" ht="39.6">
      <c r="A96" s="63" t="s">
        <v>290</v>
      </c>
      <c r="B96" s="64" t="s">
        <v>306</v>
      </c>
      <c r="C96" s="65" t="s">
        <v>91</v>
      </c>
      <c r="D96" s="75">
        <v>0.01</v>
      </c>
    </row>
    <row r="97" spans="1:4" ht="52.8">
      <c r="A97" s="63" t="s">
        <v>311</v>
      </c>
      <c r="B97" s="64" t="s">
        <v>999</v>
      </c>
      <c r="C97" s="65" t="s">
        <v>164</v>
      </c>
      <c r="D97" s="75">
        <v>200</v>
      </c>
    </row>
    <row r="98" spans="1:4">
      <c r="A98" s="63" t="s">
        <v>320</v>
      </c>
      <c r="B98" s="64" t="s">
        <v>649</v>
      </c>
      <c r="C98" s="65" t="s">
        <v>286</v>
      </c>
      <c r="D98" s="75">
        <v>4</v>
      </c>
    </row>
    <row r="99" spans="1:4">
      <c r="A99" s="63" t="s">
        <v>323</v>
      </c>
      <c r="B99" s="64" t="s">
        <v>578</v>
      </c>
      <c r="C99" s="65" t="s">
        <v>91</v>
      </c>
      <c r="D99" s="75">
        <v>0.48737000000000003</v>
      </c>
    </row>
    <row r="100" spans="1:4">
      <c r="A100" s="63" t="s">
        <v>327</v>
      </c>
      <c r="B100" s="64" t="s">
        <v>1000</v>
      </c>
      <c r="C100" s="65" t="s">
        <v>91</v>
      </c>
      <c r="D100" s="75">
        <v>14.95626</v>
      </c>
    </row>
    <row r="101" spans="1:4">
      <c r="A101" s="63" t="s">
        <v>330</v>
      </c>
      <c r="B101" s="64" t="s">
        <v>392</v>
      </c>
      <c r="C101" s="65" t="s">
        <v>286</v>
      </c>
      <c r="D101" s="75">
        <v>0.79600000000000004</v>
      </c>
    </row>
    <row r="102" spans="1:4">
      <c r="A102" s="63" t="s">
        <v>345</v>
      </c>
      <c r="B102" s="64" t="s">
        <v>344</v>
      </c>
      <c r="C102" s="65" t="s">
        <v>326</v>
      </c>
      <c r="D102" s="75">
        <v>1.1200000000000001</v>
      </c>
    </row>
    <row r="103" spans="1:4" ht="79.2">
      <c r="A103" s="63" t="s">
        <v>354</v>
      </c>
      <c r="B103" s="64" t="s">
        <v>631</v>
      </c>
      <c r="C103" s="65" t="s">
        <v>57</v>
      </c>
      <c r="D103" s="75">
        <v>2.5999999999999999E-3</v>
      </c>
    </row>
    <row r="104" spans="1:4">
      <c r="A104" s="63" t="s">
        <v>362</v>
      </c>
      <c r="B104" s="64" t="s">
        <v>309</v>
      </c>
      <c r="C104" s="65" t="s">
        <v>310</v>
      </c>
      <c r="D104" s="75">
        <v>0.36</v>
      </c>
    </row>
    <row r="105" spans="1:4" ht="26.4">
      <c r="A105" s="63" t="s">
        <v>364</v>
      </c>
      <c r="B105" s="64" t="s">
        <v>494</v>
      </c>
      <c r="C105" s="65" t="s">
        <v>286</v>
      </c>
      <c r="D105" s="75">
        <v>4</v>
      </c>
    </row>
    <row r="106" spans="1:4">
      <c r="A106" s="63" t="s">
        <v>393</v>
      </c>
      <c r="B106" s="64" t="s">
        <v>973</v>
      </c>
      <c r="C106" s="65" t="s">
        <v>326</v>
      </c>
      <c r="D106" s="75">
        <v>2.6591399999999998</v>
      </c>
    </row>
    <row r="107" spans="1:4">
      <c r="A107" s="63" t="s">
        <v>407</v>
      </c>
      <c r="B107" s="64" t="s">
        <v>557</v>
      </c>
      <c r="C107" s="65" t="s">
        <v>286</v>
      </c>
      <c r="D107" s="75">
        <v>10</v>
      </c>
    </row>
    <row r="108" spans="1:4">
      <c r="A108" s="63" t="s">
        <v>420</v>
      </c>
      <c r="B108" s="64" t="s">
        <v>687</v>
      </c>
      <c r="C108" s="65" t="s">
        <v>286</v>
      </c>
      <c r="D108" s="75">
        <v>40</v>
      </c>
    </row>
    <row r="109" spans="1:4">
      <c r="A109" s="67"/>
      <c r="B109" s="68" t="s">
        <v>688</v>
      </c>
      <c r="C109" s="68" t="s">
        <v>684</v>
      </c>
      <c r="D109" s="74"/>
    </row>
    <row r="110" spans="1:4">
      <c r="A110" s="294"/>
      <c r="B110" s="295"/>
      <c r="C110" s="295"/>
      <c r="D110" s="295"/>
    </row>
    <row r="111" spans="1:4" ht="15.6">
      <c r="A111" s="292" t="s">
        <v>689</v>
      </c>
      <c r="B111" s="293"/>
      <c r="C111" s="293"/>
      <c r="D111" s="293"/>
    </row>
    <row r="112" spans="1:4">
      <c r="A112" s="63" t="s">
        <v>19</v>
      </c>
      <c r="B112" s="64" t="s">
        <v>289</v>
      </c>
      <c r="C112" s="65" t="s">
        <v>286</v>
      </c>
      <c r="D112" s="75">
        <v>1</v>
      </c>
    </row>
    <row r="113" spans="1:4">
      <c r="A113" s="63" t="s">
        <v>36</v>
      </c>
      <c r="B113" s="64" t="s">
        <v>322</v>
      </c>
      <c r="C113" s="65" t="s">
        <v>286</v>
      </c>
      <c r="D113" s="75">
        <v>3</v>
      </c>
    </row>
    <row r="114" spans="1:4">
      <c r="A114" s="63" t="s">
        <v>44</v>
      </c>
      <c r="B114" s="64" t="s">
        <v>634</v>
      </c>
      <c r="C114" s="65" t="s">
        <v>286</v>
      </c>
      <c r="D114" s="75">
        <v>2</v>
      </c>
    </row>
    <row r="115" spans="1:4">
      <c r="A115" s="63" t="s">
        <v>54</v>
      </c>
      <c r="B115" s="64" t="s">
        <v>285</v>
      </c>
      <c r="C115" s="65" t="s">
        <v>286</v>
      </c>
      <c r="D115" s="75">
        <v>1</v>
      </c>
    </row>
    <row r="116" spans="1:4">
      <c r="A116" s="67"/>
      <c r="B116" s="68" t="s">
        <v>690</v>
      </c>
      <c r="C116" s="68" t="s">
        <v>684</v>
      </c>
      <c r="D116" s="74"/>
    </row>
    <row r="117" spans="1:4">
      <c r="A117" s="294"/>
      <c r="B117" s="295"/>
      <c r="C117" s="295"/>
      <c r="D117" s="295"/>
    </row>
    <row r="118" spans="1:4" ht="15.6">
      <c r="A118" s="290" t="s">
        <v>691</v>
      </c>
      <c r="B118" s="291"/>
      <c r="C118" s="291"/>
      <c r="D118" s="291"/>
    </row>
    <row r="119" spans="1:4" ht="26.4">
      <c r="A119" s="70">
        <v>1</v>
      </c>
      <c r="B119" s="71" t="s">
        <v>692</v>
      </c>
      <c r="C119" s="72" t="s">
        <v>164</v>
      </c>
      <c r="D119" s="76">
        <v>200</v>
      </c>
    </row>
    <row r="120" spans="1:4" ht="26.4">
      <c r="A120" s="67"/>
      <c r="B120" s="68" t="s">
        <v>693</v>
      </c>
      <c r="C120" s="68"/>
      <c r="D120" s="74"/>
    </row>
    <row r="121" spans="1:4">
      <c r="A121" s="77"/>
      <c r="B121" s="77"/>
      <c r="C121" s="77"/>
      <c r="D121" s="77"/>
    </row>
    <row r="122" spans="1:4">
      <c r="A122" s="77"/>
      <c r="B122" s="77"/>
      <c r="C122" s="77"/>
      <c r="D122" s="77"/>
    </row>
    <row r="123" spans="1:4">
      <c r="A123" s="78"/>
      <c r="B123" s="78" t="s">
        <v>1001</v>
      </c>
      <c r="C123" s="78"/>
      <c r="D123" s="79"/>
    </row>
    <row r="124" spans="1:4">
      <c r="A124" s="78"/>
      <c r="B124" s="78" t="s">
        <v>695</v>
      </c>
      <c r="C124" s="78"/>
      <c r="D124" s="80">
        <v>0.03</v>
      </c>
    </row>
  </sheetData>
  <mergeCells count="20">
    <mergeCell ref="A20:D20"/>
    <mergeCell ref="A2:D2"/>
    <mergeCell ref="A4:D4"/>
    <mergeCell ref="A6:D6"/>
    <mergeCell ref="A8:A10"/>
    <mergeCell ref="B8:B10"/>
    <mergeCell ref="C8:C10"/>
    <mergeCell ref="D8:D10"/>
    <mergeCell ref="A12:D12"/>
    <mergeCell ref="A13:D13"/>
    <mergeCell ref="A14:D14"/>
    <mergeCell ref="A15:D15"/>
    <mergeCell ref="A16:D16"/>
    <mergeCell ref="A118:D118"/>
    <mergeCell ref="A21:D21"/>
    <mergeCell ref="A61:D61"/>
    <mergeCell ref="A62:D62"/>
    <mergeCell ref="A110:D110"/>
    <mergeCell ref="A111:D111"/>
    <mergeCell ref="A117:D117"/>
  </mergeCells>
  <pageMargins left="0.78740157480314965" right="0.19685039370078741" top="0.59055118110236227" bottom="0.59055118110236227" header="0.31496062992125984" footer="0.31496062992125984"/>
  <pageSetup paperSize="9" scale="88" fitToHeight="1000" orientation="portrait" r:id="rId1"/>
  <headerFooter>
    <oddHeader>&amp;Л&amp;"Times New Roman,обычный"ПРОГРАММНЫЙ КОМПЛЕКС АВС4-UZ (5.1)&amp;Ц&amp;"Times New Roman,обычный"&amp;9&amp;С&amp;П&amp;"Times New Roman,обычный"&amp;9Э200000020</oddHead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D96"/>
  <sheetViews>
    <sheetView zoomScale="130" zoomScaleNormal="130" workbookViewId="0">
      <selection activeCell="D18" sqref="D18"/>
    </sheetView>
  </sheetViews>
  <sheetFormatPr defaultColWidth="9.109375" defaultRowHeight="13.8"/>
  <cols>
    <col min="1" max="1" width="35.33203125" style="81" customWidth="1"/>
    <col min="2" max="2" width="6.109375" style="82" customWidth="1"/>
    <col min="3" max="3" width="10.33203125" style="83" customWidth="1"/>
    <col min="4" max="4" width="36" style="83" customWidth="1"/>
    <col min="5" max="16384" width="9.109375" style="85"/>
  </cols>
  <sheetData>
    <row r="1" spans="1:4">
      <c r="D1" s="84" t="s">
        <v>696</v>
      </c>
    </row>
    <row r="2" spans="1:4" ht="27.6">
      <c r="D2" s="81" t="s">
        <v>697</v>
      </c>
    </row>
    <row r="3" spans="1:4">
      <c r="D3" s="86" t="s">
        <v>698</v>
      </c>
    </row>
    <row r="4" spans="1:4">
      <c r="D4" s="86"/>
    </row>
    <row r="5" spans="1:4" ht="16.5" customHeight="1">
      <c r="A5" s="306" t="s">
        <v>699</v>
      </c>
      <c r="B5" s="306"/>
      <c r="C5" s="306"/>
      <c r="D5" s="306"/>
    </row>
    <row r="6" spans="1:4">
      <c r="A6" s="83"/>
    </row>
    <row r="7" spans="1:4" ht="25.5" customHeight="1">
      <c r="A7" s="307" t="s">
        <v>1002</v>
      </c>
      <c r="B7" s="307"/>
      <c r="C7" s="307"/>
      <c r="D7" s="307"/>
    </row>
    <row r="9" spans="1:4" s="89" customFormat="1" ht="10.199999999999999">
      <c r="A9" s="88" t="s">
        <v>701</v>
      </c>
      <c r="B9" s="88" t="s">
        <v>702</v>
      </c>
      <c r="C9" s="88" t="s">
        <v>673</v>
      </c>
      <c r="D9" s="88" t="s">
        <v>703</v>
      </c>
    </row>
    <row r="10" spans="1:4">
      <c r="A10" s="90" t="s">
        <v>704</v>
      </c>
      <c r="B10" s="91" t="s">
        <v>705</v>
      </c>
      <c r="C10" s="91" t="s">
        <v>705</v>
      </c>
      <c r="D10" s="91" t="s">
        <v>705</v>
      </c>
    </row>
    <row r="11" spans="1:4">
      <c r="A11" s="92" t="s">
        <v>1003</v>
      </c>
      <c r="B11" s="93" t="s">
        <v>707</v>
      </c>
      <c r="C11" s="93" t="s">
        <v>61</v>
      </c>
      <c r="D11" s="92" t="s">
        <v>1004</v>
      </c>
    </row>
    <row r="12" spans="1:4">
      <c r="A12" s="92" t="s">
        <v>709</v>
      </c>
      <c r="B12" s="93" t="s">
        <v>707</v>
      </c>
      <c r="C12" s="93">
        <v>1.5</v>
      </c>
      <c r="D12" s="94" t="s">
        <v>1005</v>
      </c>
    </row>
    <row r="13" spans="1:4">
      <c r="A13" s="95" t="s">
        <v>1006</v>
      </c>
      <c r="B13" s="93" t="s">
        <v>707</v>
      </c>
      <c r="C13" s="93">
        <f>187/2</f>
        <v>93.5</v>
      </c>
      <c r="D13" s="94" t="s">
        <v>1007</v>
      </c>
    </row>
    <row r="14" spans="1:4">
      <c r="A14" s="92" t="s">
        <v>1008</v>
      </c>
      <c r="B14" s="93" t="s">
        <v>1009</v>
      </c>
      <c r="C14" s="93" t="s">
        <v>19</v>
      </c>
      <c r="D14" s="92" t="s">
        <v>1010</v>
      </c>
    </row>
    <row r="15" spans="1:4">
      <c r="A15" s="92" t="s">
        <v>713</v>
      </c>
      <c r="B15" s="93" t="s">
        <v>707</v>
      </c>
      <c r="C15" s="93" t="s">
        <v>714</v>
      </c>
      <c r="D15" s="92" t="s">
        <v>715</v>
      </c>
    </row>
    <row r="16" spans="1:4">
      <c r="A16" s="92" t="s">
        <v>716</v>
      </c>
      <c r="B16" s="93" t="s">
        <v>717</v>
      </c>
      <c r="C16" s="93" t="s">
        <v>1011</v>
      </c>
      <c r="D16" s="92" t="s">
        <v>1012</v>
      </c>
    </row>
    <row r="17" spans="1:4" ht="20.399999999999999">
      <c r="A17" s="92" t="s">
        <v>720</v>
      </c>
      <c r="B17" s="93" t="s">
        <v>721</v>
      </c>
      <c r="C17" s="93" t="s">
        <v>1013</v>
      </c>
      <c r="D17" s="92" t="s">
        <v>1014</v>
      </c>
    </row>
    <row r="18" spans="1:4" ht="20.399999999999999">
      <c r="A18" s="92" t="s">
        <v>727</v>
      </c>
      <c r="B18" s="93" t="s">
        <v>721</v>
      </c>
      <c r="C18" s="93" t="s">
        <v>1015</v>
      </c>
      <c r="D18" s="92" t="s">
        <v>1016</v>
      </c>
    </row>
    <row r="19" spans="1:4">
      <c r="A19" s="92" t="s">
        <v>730</v>
      </c>
      <c r="B19" s="93" t="s">
        <v>721</v>
      </c>
      <c r="C19" s="93" t="s">
        <v>1017</v>
      </c>
      <c r="D19" s="92" t="s">
        <v>1018</v>
      </c>
    </row>
    <row r="20" spans="1:4" ht="20.399999999999999">
      <c r="A20" s="92" t="s">
        <v>733</v>
      </c>
      <c r="B20" s="93" t="s">
        <v>721</v>
      </c>
      <c r="C20" s="93" t="str">
        <f>C17</f>
        <v>24,32</v>
      </c>
      <c r="D20" s="92"/>
    </row>
    <row r="21" spans="1:4">
      <c r="A21" s="90" t="s">
        <v>734</v>
      </c>
      <c r="B21" s="91" t="s">
        <v>705</v>
      </c>
      <c r="C21" s="91" t="s">
        <v>705</v>
      </c>
      <c r="D21" s="91" t="s">
        <v>705</v>
      </c>
    </row>
    <row r="22" spans="1:4">
      <c r="A22" s="92" t="s">
        <v>735</v>
      </c>
      <c r="B22" s="93" t="s">
        <v>707</v>
      </c>
      <c r="C22" s="93" t="s">
        <v>153</v>
      </c>
      <c r="D22" s="92" t="s">
        <v>705</v>
      </c>
    </row>
    <row r="23" spans="1:4">
      <c r="A23" s="92" t="s">
        <v>737</v>
      </c>
      <c r="B23" s="93" t="s">
        <v>721</v>
      </c>
      <c r="C23" s="93" t="s">
        <v>1019</v>
      </c>
      <c r="D23" s="92" t="s">
        <v>1020</v>
      </c>
    </row>
    <row r="24" spans="1:4" ht="20.399999999999999">
      <c r="A24" s="92" t="s">
        <v>740</v>
      </c>
      <c r="B24" s="93" t="s">
        <v>721</v>
      </c>
      <c r="C24" s="93" t="s">
        <v>1019</v>
      </c>
      <c r="D24" s="92" t="s">
        <v>1020</v>
      </c>
    </row>
    <row r="25" spans="1:4" ht="20.399999999999999">
      <c r="A25" s="92" t="s">
        <v>743</v>
      </c>
      <c r="B25" s="93" t="s">
        <v>744</v>
      </c>
      <c r="C25" s="93" t="s">
        <v>1021</v>
      </c>
      <c r="D25" s="92" t="s">
        <v>1022</v>
      </c>
    </row>
    <row r="26" spans="1:4">
      <c r="A26" s="92" t="s">
        <v>747</v>
      </c>
      <c r="B26" s="93" t="s">
        <v>744</v>
      </c>
      <c r="C26" s="93" t="s">
        <v>1021</v>
      </c>
      <c r="D26" s="92"/>
    </row>
    <row r="27" spans="1:4">
      <c r="A27" s="168" t="s">
        <v>748</v>
      </c>
      <c r="B27" s="97" t="s">
        <v>705</v>
      </c>
      <c r="C27" s="97" t="s">
        <v>705</v>
      </c>
      <c r="D27" s="97" t="s">
        <v>705</v>
      </c>
    </row>
    <row r="28" spans="1:4">
      <c r="A28" s="92" t="s">
        <v>749</v>
      </c>
      <c r="B28" s="93" t="s">
        <v>717</v>
      </c>
      <c r="C28" s="93" t="s">
        <v>1011</v>
      </c>
      <c r="D28" s="92" t="s">
        <v>1023</v>
      </c>
    </row>
    <row r="29" spans="1:4" ht="30.6">
      <c r="A29" s="92" t="s">
        <v>752</v>
      </c>
      <c r="B29" s="93" t="s">
        <v>717</v>
      </c>
      <c r="C29" s="93" t="s">
        <v>1011</v>
      </c>
      <c r="D29" s="92" t="s">
        <v>1023</v>
      </c>
    </row>
    <row r="30" spans="1:4" ht="30.6">
      <c r="A30" s="92" t="s">
        <v>753</v>
      </c>
      <c r="B30" s="93" t="s">
        <v>717</v>
      </c>
      <c r="C30" s="93" t="s">
        <v>1011</v>
      </c>
      <c r="D30" s="92" t="s">
        <v>1023</v>
      </c>
    </row>
    <row r="31" spans="1:4">
      <c r="A31" s="90" t="s">
        <v>754</v>
      </c>
      <c r="B31" s="91" t="s">
        <v>705</v>
      </c>
      <c r="C31" s="91" t="s">
        <v>705</v>
      </c>
      <c r="D31" s="91" t="s">
        <v>705</v>
      </c>
    </row>
    <row r="32" spans="1:4">
      <c r="A32" s="92" t="s">
        <v>758</v>
      </c>
      <c r="B32" s="93" t="s">
        <v>759</v>
      </c>
      <c r="C32" s="93" t="s">
        <v>800</v>
      </c>
      <c r="D32" s="92" t="s">
        <v>1024</v>
      </c>
    </row>
    <row r="33" spans="1:4">
      <c r="A33" s="90" t="s">
        <v>762</v>
      </c>
      <c r="B33" s="91" t="s">
        <v>705</v>
      </c>
      <c r="C33" s="91" t="s">
        <v>705</v>
      </c>
      <c r="D33" s="91" t="s">
        <v>705</v>
      </c>
    </row>
    <row r="34" spans="1:4" ht="30.6">
      <c r="A34" s="92" t="s">
        <v>1025</v>
      </c>
      <c r="B34" s="93" t="s">
        <v>721</v>
      </c>
      <c r="C34" s="93" t="s">
        <v>1017</v>
      </c>
      <c r="D34" s="92"/>
    </row>
    <row r="35" spans="1:4">
      <c r="A35" s="92" t="s">
        <v>765</v>
      </c>
      <c r="B35" s="93" t="s">
        <v>721</v>
      </c>
      <c r="C35" s="93" t="s">
        <v>1015</v>
      </c>
      <c r="D35" s="92" t="s">
        <v>705</v>
      </c>
    </row>
    <row r="36" spans="1:4" ht="20.399999999999999">
      <c r="A36" s="92" t="s">
        <v>766</v>
      </c>
      <c r="B36" s="93" t="s">
        <v>744</v>
      </c>
      <c r="C36" s="93" t="s">
        <v>1026</v>
      </c>
      <c r="D36" s="95" t="s">
        <v>1027</v>
      </c>
    </row>
    <row r="37" spans="1:4">
      <c r="A37" s="92" t="s">
        <v>768</v>
      </c>
      <c r="B37" s="93" t="s">
        <v>744</v>
      </c>
      <c r="C37" s="93" t="s">
        <v>1028</v>
      </c>
      <c r="D37" s="92" t="s">
        <v>1029</v>
      </c>
    </row>
    <row r="38" spans="1:4">
      <c r="A38" s="92" t="s">
        <v>770</v>
      </c>
      <c r="B38" s="93" t="s">
        <v>721</v>
      </c>
      <c r="C38" s="93">
        <f>C20*1.1</f>
        <v>26.752000000000002</v>
      </c>
      <c r="D38" s="95" t="s">
        <v>1030</v>
      </c>
    </row>
    <row r="39" spans="1:4">
      <c r="A39" s="92" t="s">
        <v>772</v>
      </c>
      <c r="B39" s="93" t="s">
        <v>744</v>
      </c>
      <c r="C39" s="93">
        <f>C38*1.6</f>
        <v>42.803200000000004</v>
      </c>
      <c r="D39" s="95" t="s">
        <v>1031</v>
      </c>
    </row>
    <row r="40" spans="1:4" ht="20.399999999999999">
      <c r="A40" s="92" t="s">
        <v>774</v>
      </c>
      <c r="B40" s="93" t="s">
        <v>721</v>
      </c>
      <c r="C40" s="93">
        <f>C38*0.9</f>
        <v>24.076800000000002</v>
      </c>
      <c r="D40" s="95" t="s">
        <v>1032</v>
      </c>
    </row>
    <row r="41" spans="1:4" ht="20.399999999999999">
      <c r="A41" s="92" t="s">
        <v>776</v>
      </c>
      <c r="B41" s="93" t="s">
        <v>721</v>
      </c>
      <c r="C41" s="93">
        <f>C38*0.1</f>
        <v>2.6752000000000002</v>
      </c>
      <c r="D41" s="95" t="s">
        <v>1033</v>
      </c>
    </row>
    <row r="42" spans="1:4" ht="20.399999999999999">
      <c r="A42" s="95" t="s">
        <v>778</v>
      </c>
      <c r="B42" s="93" t="s">
        <v>721</v>
      </c>
      <c r="C42" s="93">
        <f>C40</f>
        <v>24.076800000000002</v>
      </c>
      <c r="D42" s="92"/>
    </row>
    <row r="43" spans="1:4">
      <c r="A43" s="92" t="s">
        <v>779</v>
      </c>
      <c r="B43" s="93" t="s">
        <v>721</v>
      </c>
      <c r="C43" s="93">
        <f>C38</f>
        <v>26.752000000000002</v>
      </c>
      <c r="D43" s="92"/>
    </row>
    <row r="44" spans="1:4">
      <c r="A44" s="92" t="s">
        <v>780</v>
      </c>
      <c r="B44" s="93" t="s">
        <v>717</v>
      </c>
      <c r="C44" s="93" t="str">
        <f>C16</f>
        <v>15,4</v>
      </c>
      <c r="D44" s="92" t="s">
        <v>705</v>
      </c>
    </row>
    <row r="45" spans="1:4">
      <c r="A45" s="92" t="s">
        <v>781</v>
      </c>
      <c r="B45" s="93" t="s">
        <v>717</v>
      </c>
      <c r="C45" s="93" t="s">
        <v>1034</v>
      </c>
      <c r="D45" s="92" t="s">
        <v>1035</v>
      </c>
    </row>
    <row r="46" spans="1:4">
      <c r="A46" s="90" t="s">
        <v>783</v>
      </c>
      <c r="B46" s="91" t="s">
        <v>705</v>
      </c>
      <c r="C46" s="91" t="s">
        <v>705</v>
      </c>
      <c r="D46" s="91" t="s">
        <v>705</v>
      </c>
    </row>
    <row r="47" spans="1:4" ht="20.399999999999999">
      <c r="A47" s="92" t="s">
        <v>784</v>
      </c>
      <c r="B47" s="93" t="s">
        <v>721</v>
      </c>
      <c r="C47" s="93" t="s">
        <v>1036</v>
      </c>
      <c r="D47" s="92" t="s">
        <v>1037</v>
      </c>
    </row>
    <row r="48" spans="1:4">
      <c r="A48" s="92" t="s">
        <v>787</v>
      </c>
      <c r="B48" s="93" t="s">
        <v>721</v>
      </c>
      <c r="C48" s="93">
        <f>10/2*1.28*0.1</f>
        <v>0.64000000000000012</v>
      </c>
      <c r="D48" s="95" t="s">
        <v>1038</v>
      </c>
    </row>
    <row r="49" spans="1:4" ht="20.399999999999999">
      <c r="A49" s="92" t="s">
        <v>789</v>
      </c>
      <c r="B49" s="93" t="s">
        <v>744</v>
      </c>
      <c r="C49" s="93">
        <f>C48*1.65</f>
        <v>1.056</v>
      </c>
      <c r="D49" s="95" t="s">
        <v>1039</v>
      </c>
    </row>
    <row r="50" spans="1:4">
      <c r="A50" s="92" t="s">
        <v>791</v>
      </c>
      <c r="B50" s="93" t="s">
        <v>744</v>
      </c>
      <c r="C50" s="93">
        <f>1.056+1*0.44*2.4+1*0.72*2.4</f>
        <v>3.84</v>
      </c>
      <c r="D50" s="95" t="s">
        <v>1040</v>
      </c>
    </row>
    <row r="51" spans="1:4" ht="20.399999999999999">
      <c r="A51" s="92" t="s">
        <v>793</v>
      </c>
      <c r="B51" s="93" t="s">
        <v>721</v>
      </c>
      <c r="C51" s="93" t="s">
        <v>1036</v>
      </c>
      <c r="D51" s="92" t="s">
        <v>1037</v>
      </c>
    </row>
    <row r="52" spans="1:4">
      <c r="A52" s="92" t="s">
        <v>794</v>
      </c>
      <c r="B52" s="93" t="s">
        <v>795</v>
      </c>
      <c r="C52" s="93" t="s">
        <v>19</v>
      </c>
      <c r="D52" s="92" t="s">
        <v>1041</v>
      </c>
    </row>
    <row r="53" spans="1:4">
      <c r="A53" s="92" t="s">
        <v>797</v>
      </c>
      <c r="B53" s="93" t="s">
        <v>795</v>
      </c>
      <c r="C53" s="93" t="s">
        <v>19</v>
      </c>
      <c r="D53" s="92" t="s">
        <v>1042</v>
      </c>
    </row>
    <row r="54" spans="1:4" ht="20.399999999999999">
      <c r="A54" s="92" t="s">
        <v>799</v>
      </c>
      <c r="B54" s="93" t="s">
        <v>721</v>
      </c>
      <c r="C54" s="93" t="s">
        <v>800</v>
      </c>
      <c r="D54" s="92" t="s">
        <v>705</v>
      </c>
    </row>
    <row r="55" spans="1:4">
      <c r="A55" s="90" t="s">
        <v>801</v>
      </c>
      <c r="B55" s="91" t="s">
        <v>705</v>
      </c>
      <c r="C55" s="91" t="s">
        <v>705</v>
      </c>
      <c r="D55" s="91" t="s">
        <v>705</v>
      </c>
    </row>
    <row r="56" spans="1:4">
      <c r="A56" s="92" t="s">
        <v>802</v>
      </c>
      <c r="B56" s="93" t="s">
        <v>744</v>
      </c>
      <c r="C56" s="93" t="s">
        <v>1043</v>
      </c>
      <c r="D56" s="92" t="s">
        <v>1044</v>
      </c>
    </row>
    <row r="57" spans="1:4">
      <c r="A57" s="92" t="s">
        <v>805</v>
      </c>
      <c r="B57" s="93" t="s">
        <v>795</v>
      </c>
      <c r="C57" s="93" t="s">
        <v>345</v>
      </c>
      <c r="D57" s="92" t="s">
        <v>1045</v>
      </c>
    </row>
    <row r="58" spans="1:4">
      <c r="A58" s="92" t="s">
        <v>808</v>
      </c>
      <c r="B58" s="93" t="s">
        <v>795</v>
      </c>
      <c r="C58" s="93" t="s">
        <v>44</v>
      </c>
      <c r="D58" s="92" t="s">
        <v>705</v>
      </c>
    </row>
    <row r="59" spans="1:4">
      <c r="A59" s="92" t="s">
        <v>809</v>
      </c>
      <c r="B59" s="93" t="s">
        <v>795</v>
      </c>
      <c r="C59" s="93" t="s">
        <v>44</v>
      </c>
      <c r="D59" s="92" t="s">
        <v>1046</v>
      </c>
    </row>
    <row r="60" spans="1:4">
      <c r="A60" s="92" t="s">
        <v>811</v>
      </c>
      <c r="B60" s="93" t="s">
        <v>812</v>
      </c>
      <c r="C60" s="93" t="s">
        <v>1047</v>
      </c>
      <c r="D60" s="92" t="s">
        <v>1048</v>
      </c>
    </row>
    <row r="61" spans="1:4">
      <c r="A61" s="92" t="s">
        <v>791</v>
      </c>
      <c r="B61" s="93" t="s">
        <v>744</v>
      </c>
      <c r="C61" s="93" t="s">
        <v>1049</v>
      </c>
      <c r="D61" s="92" t="s">
        <v>1050</v>
      </c>
    </row>
    <row r="62" spans="1:4">
      <c r="A62" s="90" t="s">
        <v>817</v>
      </c>
      <c r="B62" s="91" t="s">
        <v>705</v>
      </c>
      <c r="C62" s="91" t="s">
        <v>705</v>
      </c>
      <c r="D62" s="91" t="s">
        <v>705</v>
      </c>
    </row>
    <row r="63" spans="1:4" ht="20.399999999999999">
      <c r="A63" s="95" t="s">
        <v>818</v>
      </c>
      <c r="B63" s="93" t="s">
        <v>707</v>
      </c>
      <c r="C63" s="93" t="s">
        <v>153</v>
      </c>
      <c r="D63" s="92" t="s">
        <v>705</v>
      </c>
    </row>
    <row r="64" spans="1:4" ht="20.399999999999999">
      <c r="A64" s="95" t="s">
        <v>1051</v>
      </c>
      <c r="B64" s="93" t="s">
        <v>707</v>
      </c>
      <c r="C64" s="93" t="s">
        <v>1052</v>
      </c>
      <c r="D64" s="92" t="s">
        <v>705</v>
      </c>
    </row>
    <row r="65" spans="1:4">
      <c r="A65" s="95" t="s">
        <v>822</v>
      </c>
      <c r="B65" s="93" t="s">
        <v>707</v>
      </c>
      <c r="C65" s="93" t="s">
        <v>44</v>
      </c>
      <c r="D65" s="92" t="s">
        <v>705</v>
      </c>
    </row>
    <row r="66" spans="1:4">
      <c r="A66" s="92" t="s">
        <v>791</v>
      </c>
      <c r="B66" s="93" t="s">
        <v>744</v>
      </c>
      <c r="C66" s="93" t="s">
        <v>1053</v>
      </c>
      <c r="D66" s="92" t="s">
        <v>1054</v>
      </c>
    </row>
    <row r="67" spans="1:4" ht="20.399999999999999">
      <c r="A67" s="92" t="s">
        <v>825</v>
      </c>
      <c r="B67" s="93" t="s">
        <v>707</v>
      </c>
      <c r="C67" s="93" t="s">
        <v>153</v>
      </c>
      <c r="D67" s="92" t="s">
        <v>705</v>
      </c>
    </row>
    <row r="68" spans="1:4" ht="20.399999999999999">
      <c r="A68" s="92" t="s">
        <v>1055</v>
      </c>
      <c r="B68" s="93" t="s">
        <v>707</v>
      </c>
      <c r="C68" s="93" t="s">
        <v>1052</v>
      </c>
      <c r="D68" s="92" t="s">
        <v>705</v>
      </c>
    </row>
    <row r="69" spans="1:4">
      <c r="A69" s="92" t="s">
        <v>827</v>
      </c>
      <c r="B69" s="93" t="s">
        <v>707</v>
      </c>
      <c r="C69" s="93" t="s">
        <v>44</v>
      </c>
      <c r="D69" s="92" t="s">
        <v>705</v>
      </c>
    </row>
    <row r="70" spans="1:4">
      <c r="A70" s="92" t="s">
        <v>828</v>
      </c>
      <c r="B70" s="93" t="s">
        <v>795</v>
      </c>
      <c r="C70" s="93" t="s">
        <v>36</v>
      </c>
      <c r="D70" s="92" t="s">
        <v>705</v>
      </c>
    </row>
    <row r="71" spans="1:4">
      <c r="A71" s="92" t="s">
        <v>831</v>
      </c>
      <c r="B71" s="93" t="s">
        <v>795</v>
      </c>
      <c r="C71" s="93" t="s">
        <v>54</v>
      </c>
      <c r="D71" s="92" t="s">
        <v>705</v>
      </c>
    </row>
    <row r="72" spans="1:4" ht="20.399999999999999">
      <c r="A72" s="92" t="s">
        <v>832</v>
      </c>
      <c r="B72" s="93" t="s">
        <v>795</v>
      </c>
      <c r="C72" s="93" t="s">
        <v>54</v>
      </c>
      <c r="D72" s="92" t="s">
        <v>705</v>
      </c>
    </row>
    <row r="73" spans="1:4" ht="20.399999999999999">
      <c r="A73" s="92" t="s">
        <v>833</v>
      </c>
      <c r="B73" s="93" t="s">
        <v>717</v>
      </c>
      <c r="C73" s="93" t="s">
        <v>1056</v>
      </c>
      <c r="D73" s="92" t="s">
        <v>1057</v>
      </c>
    </row>
    <row r="74" spans="1:4" ht="20.399999999999999">
      <c r="A74" s="92" t="s">
        <v>836</v>
      </c>
      <c r="B74" s="93" t="s">
        <v>795</v>
      </c>
      <c r="C74" s="93" t="s">
        <v>290</v>
      </c>
      <c r="D74" s="92" t="s">
        <v>1058</v>
      </c>
    </row>
    <row r="75" spans="1:4">
      <c r="A75" s="92" t="s">
        <v>838</v>
      </c>
      <c r="B75" s="93" t="s">
        <v>744</v>
      </c>
      <c r="C75" s="93" t="s">
        <v>1059</v>
      </c>
      <c r="D75" s="92" t="s">
        <v>1060</v>
      </c>
    </row>
    <row r="76" spans="1:4">
      <c r="A76" s="92" t="s">
        <v>843</v>
      </c>
      <c r="B76" s="93" t="s">
        <v>795</v>
      </c>
      <c r="C76" s="93" t="s">
        <v>153</v>
      </c>
      <c r="D76" s="92" t="s">
        <v>1061</v>
      </c>
    </row>
    <row r="77" spans="1:4">
      <c r="A77" s="90" t="s">
        <v>845</v>
      </c>
      <c r="B77" s="91" t="s">
        <v>705</v>
      </c>
      <c r="C77" s="91" t="s">
        <v>705</v>
      </c>
      <c r="D77" s="91" t="s">
        <v>705</v>
      </c>
    </row>
    <row r="78" spans="1:4" ht="20.399999999999999">
      <c r="A78" s="92" t="s">
        <v>846</v>
      </c>
      <c r="B78" s="93" t="s">
        <v>717</v>
      </c>
      <c r="C78" s="93" t="s">
        <v>1062</v>
      </c>
      <c r="D78" s="92" t="s">
        <v>1063</v>
      </c>
    </row>
    <row r="79" spans="1:4" ht="20.399999999999999">
      <c r="A79" s="92" t="s">
        <v>789</v>
      </c>
      <c r="B79" s="93" t="s">
        <v>744</v>
      </c>
      <c r="C79" s="93" t="s">
        <v>1064</v>
      </c>
      <c r="D79" s="92" t="s">
        <v>1065</v>
      </c>
    </row>
    <row r="80" spans="1:4">
      <c r="A80" s="92" t="s">
        <v>791</v>
      </c>
      <c r="B80" s="93" t="s">
        <v>744</v>
      </c>
      <c r="C80" s="93" t="s">
        <v>1064</v>
      </c>
      <c r="D80" s="92" t="s">
        <v>705</v>
      </c>
    </row>
    <row r="81" spans="1:4">
      <c r="A81" s="95" t="s">
        <v>851</v>
      </c>
      <c r="B81" s="98" t="s">
        <v>707</v>
      </c>
      <c r="C81" s="93">
        <f>10+3</f>
        <v>13</v>
      </c>
      <c r="D81" s="95" t="s">
        <v>1066</v>
      </c>
    </row>
    <row r="82" spans="1:4" ht="20.399999999999999">
      <c r="A82" s="95" t="s">
        <v>853</v>
      </c>
      <c r="B82" s="93" t="s">
        <v>717</v>
      </c>
      <c r="C82" s="169">
        <f>3.14*(159*0.001+2*0.04)*13</f>
        <v>9.755980000000001</v>
      </c>
      <c r="D82" s="95" t="s">
        <v>1067</v>
      </c>
    </row>
    <row r="83" spans="1:4">
      <c r="A83" s="95" t="s">
        <v>1068</v>
      </c>
      <c r="B83" s="98" t="s">
        <v>707</v>
      </c>
      <c r="C83" s="93">
        <v>187</v>
      </c>
      <c r="D83" s="92"/>
    </row>
    <row r="84" spans="1:4" ht="20.399999999999999">
      <c r="A84" s="95" t="s">
        <v>1069</v>
      </c>
      <c r="B84" s="93" t="s">
        <v>721</v>
      </c>
      <c r="C84" s="169">
        <f>3.14*(159*0.001+2*0.04)*187</f>
        <v>140.33601999999999</v>
      </c>
      <c r="D84" s="95" t="s">
        <v>1070</v>
      </c>
    </row>
    <row r="85" spans="1:4">
      <c r="A85" s="90" t="s">
        <v>856</v>
      </c>
      <c r="B85" s="91" t="s">
        <v>705</v>
      </c>
      <c r="C85" s="91" t="s">
        <v>705</v>
      </c>
      <c r="D85" s="91" t="s">
        <v>705</v>
      </c>
    </row>
    <row r="86" spans="1:4">
      <c r="A86" s="92" t="s">
        <v>857</v>
      </c>
      <c r="B86" s="93" t="s">
        <v>795</v>
      </c>
      <c r="C86" s="93" t="s">
        <v>36</v>
      </c>
      <c r="D86" s="92" t="s">
        <v>705</v>
      </c>
    </row>
    <row r="87" spans="1:4">
      <c r="A87" s="92" t="s">
        <v>858</v>
      </c>
      <c r="B87" s="93" t="s">
        <v>795</v>
      </c>
      <c r="C87" s="93" t="s">
        <v>36</v>
      </c>
      <c r="D87" s="92" t="s">
        <v>705</v>
      </c>
    </row>
    <row r="88" spans="1:4">
      <c r="A88" s="92" t="s">
        <v>859</v>
      </c>
      <c r="B88" s="93" t="s">
        <v>795</v>
      </c>
      <c r="C88" s="93" t="s">
        <v>36</v>
      </c>
      <c r="D88" s="92" t="s">
        <v>705</v>
      </c>
    </row>
    <row r="89" spans="1:4">
      <c r="A89" s="92" t="s">
        <v>860</v>
      </c>
      <c r="B89" s="93" t="s">
        <v>744</v>
      </c>
      <c r="C89" s="93" t="s">
        <v>861</v>
      </c>
      <c r="D89" s="92" t="s">
        <v>862</v>
      </c>
    </row>
    <row r="90" spans="1:4">
      <c r="A90" s="92" t="s">
        <v>863</v>
      </c>
      <c r="B90" s="93" t="s">
        <v>795</v>
      </c>
      <c r="C90" s="93" t="s">
        <v>36</v>
      </c>
      <c r="D90" s="92" t="s">
        <v>705</v>
      </c>
    </row>
    <row r="91" spans="1:4">
      <c r="A91" s="92" t="s">
        <v>864</v>
      </c>
      <c r="B91" s="93" t="s">
        <v>795</v>
      </c>
      <c r="C91" s="93" t="s">
        <v>36</v>
      </c>
      <c r="D91" s="92" t="s">
        <v>705</v>
      </c>
    </row>
    <row r="92" spans="1:4">
      <c r="A92" s="90" t="s">
        <v>865</v>
      </c>
      <c r="B92" s="91" t="s">
        <v>705</v>
      </c>
      <c r="C92" s="91" t="s">
        <v>705</v>
      </c>
      <c r="D92" s="91" t="s">
        <v>705</v>
      </c>
    </row>
    <row r="93" spans="1:4">
      <c r="A93" s="95" t="s">
        <v>866</v>
      </c>
      <c r="B93" s="93" t="s">
        <v>707</v>
      </c>
      <c r="C93" s="93" t="s">
        <v>1071</v>
      </c>
      <c r="D93" s="92" t="s">
        <v>1072</v>
      </c>
    </row>
    <row r="96" spans="1:4">
      <c r="A96" s="83" t="s">
        <v>868</v>
      </c>
      <c r="D96" s="81" t="s">
        <v>869</v>
      </c>
    </row>
  </sheetData>
  <mergeCells count="2">
    <mergeCell ref="A5:D5"/>
    <mergeCell ref="A7:D7"/>
  </mergeCells>
  <pageMargins left="0.78740157480314965" right="0.39370078740157483" top="0.22" bottom="0.43" header="0.11811023622047245" footer="0.11811023622047245"/>
  <pageSetup paperSize="9" scale="97" orientation="portrait" r:id="rId1"/>
  <headerFooter alignWithMargins="0">
    <oddFooter>Страница &amp;P из &amp;N</oddFooter>
  </headerFooter>
  <rowBreaks count="1" manualBreakCount="1">
    <brk id="46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7"/>
  <sheetViews>
    <sheetView showGridLines="0" zoomScaleNormal="100" workbookViewId="0">
      <selection activeCell="C17" sqref="C17"/>
    </sheetView>
  </sheetViews>
  <sheetFormatPr defaultColWidth="9.109375" defaultRowHeight="13.2" outlineLevelRow="1"/>
  <cols>
    <col min="1" max="1" width="5.44140625" style="183" customWidth="1"/>
    <col min="2" max="2" width="13.5546875" style="183" customWidth="1"/>
    <col min="3" max="3" width="82.88671875" style="183" customWidth="1"/>
    <col min="4" max="6" width="10.109375" style="183" customWidth="1"/>
    <col min="7" max="16384" width="9.109375" style="183"/>
  </cols>
  <sheetData>
    <row r="1" spans="1:6" s="170" customFormat="1">
      <c r="F1" s="171" t="s">
        <v>0</v>
      </c>
    </row>
    <row r="2" spans="1:6" s="170" customFormat="1" ht="78" customHeight="1">
      <c r="B2" s="348" t="s">
        <v>1</v>
      </c>
      <c r="C2" s="348"/>
      <c r="D2" s="348"/>
      <c r="E2" s="348"/>
      <c r="F2" s="348"/>
    </row>
    <row r="3" spans="1:6" s="170" customFormat="1">
      <c r="A3" s="172"/>
      <c r="B3" s="349" t="s">
        <v>2</v>
      </c>
      <c r="C3" s="349"/>
      <c r="D3" s="349"/>
      <c r="E3" s="349"/>
      <c r="F3" s="349"/>
    </row>
    <row r="4" spans="1:6" s="170" customFormat="1">
      <c r="C4" s="173"/>
      <c r="D4" s="173"/>
      <c r="E4" s="173"/>
      <c r="F4" s="173"/>
    </row>
    <row r="5" spans="1:6" s="170" customFormat="1" ht="15.6">
      <c r="A5" s="174"/>
      <c r="B5" s="174"/>
      <c r="C5" s="175" t="s">
        <v>3</v>
      </c>
      <c r="D5" s="350" t="s">
        <v>1073</v>
      </c>
      <c r="E5" s="350"/>
      <c r="F5" s="350"/>
    </row>
    <row r="6" spans="1:6" s="170" customFormat="1">
      <c r="A6" s="172"/>
      <c r="B6" s="351" t="s">
        <v>5</v>
      </c>
      <c r="C6" s="351"/>
      <c r="D6" s="351"/>
      <c r="E6" s="351"/>
      <c r="F6" s="351"/>
    </row>
    <row r="7" spans="1:6" s="170" customFormat="1">
      <c r="D7" s="173"/>
      <c r="F7" s="176" t="s">
        <v>6</v>
      </c>
    </row>
    <row r="8" spans="1:6" s="170" customFormat="1">
      <c r="A8" s="176" t="s">
        <v>7</v>
      </c>
      <c r="B8" s="348" t="s">
        <v>1074</v>
      </c>
      <c r="C8" s="348"/>
      <c r="D8" s="348"/>
      <c r="E8" s="348"/>
      <c r="F8" s="348"/>
    </row>
    <row r="9" spans="1:6" s="170" customFormat="1">
      <c r="A9" s="172"/>
      <c r="B9" s="349" t="s">
        <v>9</v>
      </c>
      <c r="C9" s="349"/>
      <c r="D9" s="349"/>
      <c r="E9" s="349"/>
      <c r="F9" s="349"/>
    </row>
    <row r="10" spans="1:6" s="170" customFormat="1"/>
    <row r="11" spans="1:6" s="170" customFormat="1">
      <c r="A11" s="177" t="s">
        <v>10</v>
      </c>
      <c r="B11" s="177"/>
      <c r="C11" s="343"/>
      <c r="D11" s="343"/>
      <c r="E11" s="343"/>
      <c r="F11" s="343"/>
    </row>
    <row r="12" spans="1:6" s="178" customFormat="1" ht="12.75" customHeight="1">
      <c r="A12" s="344" t="s">
        <v>11</v>
      </c>
      <c r="B12" s="344" t="s">
        <v>12</v>
      </c>
      <c r="C12" s="344" t="s">
        <v>13</v>
      </c>
      <c r="D12" s="344" t="s">
        <v>14</v>
      </c>
      <c r="E12" s="346" t="s">
        <v>15</v>
      </c>
      <c r="F12" s="347"/>
    </row>
    <row r="13" spans="1:6" s="178" customFormat="1" ht="34.5" customHeight="1">
      <c r="A13" s="345"/>
      <c r="B13" s="345"/>
      <c r="C13" s="345"/>
      <c r="D13" s="345"/>
      <c r="E13" s="179" t="s">
        <v>16</v>
      </c>
      <c r="F13" s="179" t="s">
        <v>17</v>
      </c>
    </row>
    <row r="14" spans="1:6" s="182" customFormat="1">
      <c r="A14" s="180">
        <v>1</v>
      </c>
      <c r="B14" s="181">
        <v>2</v>
      </c>
      <c r="C14" s="181">
        <v>3</v>
      </c>
      <c r="D14" s="181">
        <v>4</v>
      </c>
      <c r="E14" s="181">
        <v>5</v>
      </c>
      <c r="F14" s="181">
        <v>6</v>
      </c>
    </row>
    <row r="15" spans="1:6">
      <c r="A15" s="340"/>
      <c r="B15" s="341"/>
      <c r="C15" s="341"/>
      <c r="D15" s="341"/>
      <c r="E15" s="341"/>
      <c r="F15" s="342"/>
    </row>
    <row r="16" spans="1:6" ht="15.75" customHeight="1">
      <c r="A16" s="332" t="s">
        <v>1075</v>
      </c>
      <c r="B16" s="333"/>
      <c r="C16" s="333"/>
      <c r="D16" s="333"/>
      <c r="E16" s="333"/>
      <c r="F16" s="334"/>
    </row>
    <row r="17" spans="1:7" s="170" customFormat="1" ht="26.4">
      <c r="A17" s="184" t="s">
        <v>19</v>
      </c>
      <c r="B17" s="185" t="s">
        <v>906</v>
      </c>
      <c r="C17" s="185" t="s">
        <v>907</v>
      </c>
      <c r="D17" s="186" t="s">
        <v>22</v>
      </c>
      <c r="E17" s="330">
        <v>1.3</v>
      </c>
      <c r="F17" s="331"/>
      <c r="G17" s="187"/>
    </row>
    <row r="18" spans="1:7" s="192" customFormat="1" outlineLevel="1">
      <c r="A18" s="188" t="s">
        <v>23</v>
      </c>
      <c r="B18" s="189" t="s">
        <v>19</v>
      </c>
      <c r="C18" s="190" t="s">
        <v>24</v>
      </c>
      <c r="D18" s="189" t="s">
        <v>25</v>
      </c>
      <c r="E18" s="191">
        <v>37.799999999999997</v>
      </c>
      <c r="F18" s="191">
        <v>49.14</v>
      </c>
    </row>
    <row r="19" spans="1:7" s="197" customFormat="1" outlineLevel="1">
      <c r="A19" s="193" t="s">
        <v>26</v>
      </c>
      <c r="B19" s="194" t="s">
        <v>251</v>
      </c>
      <c r="C19" s="195" t="s">
        <v>252</v>
      </c>
      <c r="D19" s="194" t="s">
        <v>29</v>
      </c>
      <c r="E19" s="196">
        <v>2.2200000000000002</v>
      </c>
      <c r="F19" s="196">
        <v>2.8860000000000001</v>
      </c>
    </row>
    <row r="20" spans="1:7" s="197" customFormat="1" outlineLevel="1">
      <c r="A20" s="198" t="s">
        <v>30</v>
      </c>
      <c r="B20" s="199" t="s">
        <v>296</v>
      </c>
      <c r="C20" s="200" t="s">
        <v>32</v>
      </c>
      <c r="D20" s="199" t="s">
        <v>29</v>
      </c>
      <c r="E20" s="201">
        <v>0.2</v>
      </c>
      <c r="F20" s="201">
        <v>0.26</v>
      </c>
    </row>
    <row r="21" spans="1:7" s="197" customFormat="1" outlineLevel="1">
      <c r="A21" s="198" t="s">
        <v>33</v>
      </c>
      <c r="B21" s="199" t="s">
        <v>337</v>
      </c>
      <c r="C21" s="200" t="s">
        <v>338</v>
      </c>
      <c r="D21" s="199" t="s">
        <v>29</v>
      </c>
      <c r="E21" s="201">
        <v>2.0299999999999998</v>
      </c>
      <c r="F21" s="201">
        <v>2.6389999999999998</v>
      </c>
    </row>
    <row r="22" spans="1:7" s="206" customFormat="1" outlineLevel="1">
      <c r="A22" s="202" t="s">
        <v>1076</v>
      </c>
      <c r="B22" s="203" t="s">
        <v>340</v>
      </c>
      <c r="C22" s="204" t="s">
        <v>341</v>
      </c>
      <c r="D22" s="203" t="s">
        <v>91</v>
      </c>
      <c r="E22" s="205">
        <v>3.04</v>
      </c>
      <c r="F22" s="205">
        <v>3.952</v>
      </c>
    </row>
    <row r="23" spans="1:7" s="206" customFormat="1" outlineLevel="1">
      <c r="A23" s="207" t="s">
        <v>1077</v>
      </c>
      <c r="B23" s="208" t="s">
        <v>343</v>
      </c>
      <c r="C23" s="209" t="s">
        <v>344</v>
      </c>
      <c r="D23" s="208" t="s">
        <v>326</v>
      </c>
      <c r="E23" s="210">
        <v>0.75</v>
      </c>
      <c r="F23" s="210">
        <v>0.97499999999999998</v>
      </c>
    </row>
    <row r="24" spans="1:7" s="170" customFormat="1" ht="52.8">
      <c r="A24" s="184" t="s">
        <v>36</v>
      </c>
      <c r="B24" s="185" t="s">
        <v>62</v>
      </c>
      <c r="C24" s="185" t="s">
        <v>63</v>
      </c>
      <c r="D24" s="186" t="s">
        <v>57</v>
      </c>
      <c r="E24" s="330">
        <v>2.2294999999999998</v>
      </c>
      <c r="F24" s="331"/>
      <c r="G24" s="187"/>
    </row>
    <row r="25" spans="1:7" s="197" customFormat="1" outlineLevel="1">
      <c r="A25" s="193" t="s">
        <v>40</v>
      </c>
      <c r="B25" s="194" t="s">
        <v>65</v>
      </c>
      <c r="C25" s="195" t="s">
        <v>66</v>
      </c>
      <c r="D25" s="194" t="s">
        <v>29</v>
      </c>
      <c r="E25" s="196">
        <v>6.0597999999999999E-2</v>
      </c>
      <c r="F25" s="196">
        <v>0.135103</v>
      </c>
    </row>
    <row r="26" spans="1:7" s="170" customFormat="1" ht="26.4">
      <c r="A26" s="184" t="s">
        <v>44</v>
      </c>
      <c r="B26" s="185" t="s">
        <v>918</v>
      </c>
      <c r="C26" s="185" t="s">
        <v>919</v>
      </c>
      <c r="D26" s="186" t="s">
        <v>367</v>
      </c>
      <c r="E26" s="330">
        <v>0.13</v>
      </c>
      <c r="F26" s="331"/>
      <c r="G26" s="187"/>
    </row>
    <row r="27" spans="1:7" s="192" customFormat="1" outlineLevel="1">
      <c r="A27" s="188" t="s">
        <v>47</v>
      </c>
      <c r="B27" s="189" t="s">
        <v>19</v>
      </c>
      <c r="C27" s="190" t="s">
        <v>24</v>
      </c>
      <c r="D27" s="189" t="s">
        <v>25</v>
      </c>
      <c r="E27" s="191">
        <v>583</v>
      </c>
      <c r="F27" s="191">
        <v>75.790000000000006</v>
      </c>
    </row>
    <row r="28" spans="1:7" s="197" customFormat="1" ht="24" outlineLevel="1">
      <c r="A28" s="193" t="s">
        <v>48</v>
      </c>
      <c r="B28" s="194" t="s">
        <v>370</v>
      </c>
      <c r="C28" s="195" t="s">
        <v>371</v>
      </c>
      <c r="D28" s="194" t="s">
        <v>29</v>
      </c>
      <c r="E28" s="196">
        <v>164.59</v>
      </c>
      <c r="F28" s="196">
        <v>21.396699999999999</v>
      </c>
    </row>
    <row r="29" spans="1:7" s="197" customFormat="1" ht="24" outlineLevel="1">
      <c r="A29" s="198" t="s">
        <v>51</v>
      </c>
      <c r="B29" s="199" t="s">
        <v>49</v>
      </c>
      <c r="C29" s="200" t="s">
        <v>50</v>
      </c>
      <c r="D29" s="199" t="s">
        <v>29</v>
      </c>
      <c r="E29" s="201">
        <v>17.399999999999999</v>
      </c>
      <c r="F29" s="201">
        <v>2.262</v>
      </c>
    </row>
    <row r="30" spans="1:7" s="197" customFormat="1" outlineLevel="1">
      <c r="A30" s="198" t="s">
        <v>1078</v>
      </c>
      <c r="B30" s="199" t="s">
        <v>251</v>
      </c>
      <c r="C30" s="200" t="s">
        <v>252</v>
      </c>
      <c r="D30" s="199" t="s">
        <v>29</v>
      </c>
      <c r="E30" s="201">
        <v>44.79</v>
      </c>
      <c r="F30" s="201">
        <v>5.8227000000000002</v>
      </c>
    </row>
    <row r="31" spans="1:7" s="197" customFormat="1" outlineLevel="1">
      <c r="A31" s="198" t="s">
        <v>1079</v>
      </c>
      <c r="B31" s="199" t="s">
        <v>378</v>
      </c>
      <c r="C31" s="200" t="s">
        <v>379</v>
      </c>
      <c r="D31" s="199" t="s">
        <v>29</v>
      </c>
      <c r="E31" s="201">
        <v>24.75</v>
      </c>
      <c r="F31" s="201">
        <v>3.2174999999999998</v>
      </c>
    </row>
    <row r="32" spans="1:7" s="197" customFormat="1" outlineLevel="1">
      <c r="A32" s="198" t="s">
        <v>1080</v>
      </c>
      <c r="B32" s="199" t="s">
        <v>381</v>
      </c>
      <c r="C32" s="200" t="s">
        <v>382</v>
      </c>
      <c r="D32" s="199" t="s">
        <v>29</v>
      </c>
      <c r="E32" s="201">
        <v>34.799999999999997</v>
      </c>
      <c r="F32" s="201">
        <v>4.524</v>
      </c>
    </row>
    <row r="33" spans="1:7" s="197" customFormat="1" outlineLevel="1">
      <c r="A33" s="198" t="s">
        <v>1081</v>
      </c>
      <c r="B33" s="199" t="s">
        <v>384</v>
      </c>
      <c r="C33" s="200" t="s">
        <v>385</v>
      </c>
      <c r="D33" s="199" t="s">
        <v>29</v>
      </c>
      <c r="E33" s="201">
        <v>12.38</v>
      </c>
      <c r="F33" s="201">
        <v>1.6093999999999999</v>
      </c>
    </row>
    <row r="34" spans="1:7" s="197" customFormat="1" outlineLevel="1">
      <c r="A34" s="198" t="s">
        <v>1082</v>
      </c>
      <c r="B34" s="199" t="s">
        <v>296</v>
      </c>
      <c r="C34" s="200" t="s">
        <v>32</v>
      </c>
      <c r="D34" s="199" t="s">
        <v>29</v>
      </c>
      <c r="E34" s="201">
        <v>0.14000000000000001</v>
      </c>
      <c r="F34" s="201">
        <v>1.8200000000000001E-2</v>
      </c>
    </row>
    <row r="35" spans="1:7" s="206" customFormat="1" outlineLevel="1">
      <c r="A35" s="202" t="s">
        <v>1083</v>
      </c>
      <c r="B35" s="203" t="s">
        <v>388</v>
      </c>
      <c r="C35" s="204" t="s">
        <v>389</v>
      </c>
      <c r="D35" s="203" t="s">
        <v>57</v>
      </c>
      <c r="E35" s="205">
        <v>8.5000000000000006E-2</v>
      </c>
      <c r="F35" s="205">
        <v>1.1050000000000001E-2</v>
      </c>
    </row>
    <row r="36" spans="1:7" s="206" customFormat="1" outlineLevel="1">
      <c r="A36" s="207" t="s">
        <v>1084</v>
      </c>
      <c r="B36" s="208" t="s">
        <v>391</v>
      </c>
      <c r="C36" s="209" t="s">
        <v>392</v>
      </c>
      <c r="D36" s="208" t="s">
        <v>286</v>
      </c>
      <c r="E36" s="210">
        <v>2.48</v>
      </c>
      <c r="F36" s="210">
        <v>0.32240000000000002</v>
      </c>
    </row>
    <row r="37" spans="1:7" s="170" customFormat="1" ht="26.4">
      <c r="A37" s="184" t="s">
        <v>54</v>
      </c>
      <c r="B37" s="185" t="s">
        <v>324</v>
      </c>
      <c r="C37" s="185" t="s">
        <v>421</v>
      </c>
      <c r="D37" s="186" t="s">
        <v>164</v>
      </c>
      <c r="E37" s="335">
        <v>130</v>
      </c>
      <c r="F37" s="336"/>
      <c r="G37" s="187"/>
    </row>
    <row r="38" spans="1:7" s="170" customFormat="1">
      <c r="A38" s="184" t="s">
        <v>61</v>
      </c>
      <c r="B38" s="185" t="s">
        <v>324</v>
      </c>
      <c r="C38" s="185" t="s">
        <v>687</v>
      </c>
      <c r="D38" s="186" t="s">
        <v>286</v>
      </c>
      <c r="E38" s="335">
        <v>26</v>
      </c>
      <c r="F38" s="336"/>
      <c r="G38" s="187"/>
    </row>
    <row r="39" spans="1:7" s="170" customFormat="1">
      <c r="A39" s="184" t="s">
        <v>67</v>
      </c>
      <c r="B39" s="185" t="s">
        <v>324</v>
      </c>
      <c r="C39" s="185" t="s">
        <v>325</v>
      </c>
      <c r="D39" s="186" t="s">
        <v>326</v>
      </c>
      <c r="E39" s="335">
        <v>26.26</v>
      </c>
      <c r="F39" s="336"/>
      <c r="G39" s="187"/>
    </row>
    <row r="40" spans="1:7" s="170" customFormat="1">
      <c r="A40" s="184" t="s">
        <v>95</v>
      </c>
      <c r="B40" s="185" t="s">
        <v>425</v>
      </c>
      <c r="C40" s="185" t="s">
        <v>426</v>
      </c>
      <c r="D40" s="186" t="s">
        <v>286</v>
      </c>
      <c r="E40" s="330">
        <v>2</v>
      </c>
      <c r="F40" s="331"/>
      <c r="G40" s="187"/>
    </row>
    <row r="41" spans="1:7" s="192" customFormat="1" outlineLevel="1">
      <c r="A41" s="188" t="s">
        <v>98</v>
      </c>
      <c r="B41" s="189" t="s">
        <v>19</v>
      </c>
      <c r="C41" s="190" t="s">
        <v>24</v>
      </c>
      <c r="D41" s="189" t="s">
        <v>25</v>
      </c>
      <c r="E41" s="191">
        <v>7.37</v>
      </c>
      <c r="F41" s="191">
        <v>14.74</v>
      </c>
    </row>
    <row r="42" spans="1:7" s="197" customFormat="1" ht="24" outlineLevel="1">
      <c r="A42" s="193" t="s">
        <v>99</v>
      </c>
      <c r="B42" s="194" t="s">
        <v>370</v>
      </c>
      <c r="C42" s="195" t="s">
        <v>371</v>
      </c>
      <c r="D42" s="194" t="s">
        <v>29</v>
      </c>
      <c r="E42" s="196">
        <v>3.5</v>
      </c>
      <c r="F42" s="196">
        <v>7</v>
      </c>
    </row>
    <row r="43" spans="1:7" s="197" customFormat="1" outlineLevel="1">
      <c r="A43" s="198" t="s">
        <v>102</v>
      </c>
      <c r="B43" s="199" t="s">
        <v>251</v>
      </c>
      <c r="C43" s="200" t="s">
        <v>252</v>
      </c>
      <c r="D43" s="199" t="s">
        <v>29</v>
      </c>
      <c r="E43" s="201">
        <v>0.04</v>
      </c>
      <c r="F43" s="201">
        <v>0.08</v>
      </c>
    </row>
    <row r="44" spans="1:7" s="197" customFormat="1" ht="24" outlineLevel="1">
      <c r="A44" s="198" t="s">
        <v>105</v>
      </c>
      <c r="B44" s="199" t="s">
        <v>375</v>
      </c>
      <c r="C44" s="200" t="s">
        <v>376</v>
      </c>
      <c r="D44" s="199" t="s">
        <v>29</v>
      </c>
      <c r="E44" s="201">
        <v>1.04</v>
      </c>
      <c r="F44" s="201">
        <v>2.08</v>
      </c>
    </row>
    <row r="45" spans="1:7" s="197" customFormat="1" outlineLevel="1">
      <c r="A45" s="198" t="s">
        <v>106</v>
      </c>
      <c r="B45" s="199" t="s">
        <v>378</v>
      </c>
      <c r="C45" s="200" t="s">
        <v>379</v>
      </c>
      <c r="D45" s="199" t="s">
        <v>29</v>
      </c>
      <c r="E45" s="201">
        <v>1.8</v>
      </c>
      <c r="F45" s="201">
        <v>3.6</v>
      </c>
    </row>
    <row r="46" spans="1:7" s="197" customFormat="1" outlineLevel="1">
      <c r="A46" s="198" t="s">
        <v>109</v>
      </c>
      <c r="B46" s="199" t="s">
        <v>384</v>
      </c>
      <c r="C46" s="200" t="s">
        <v>385</v>
      </c>
      <c r="D46" s="199" t="s">
        <v>29</v>
      </c>
      <c r="E46" s="201">
        <v>0.9</v>
      </c>
      <c r="F46" s="201">
        <v>1.8</v>
      </c>
    </row>
    <row r="47" spans="1:7" s="197" customFormat="1" outlineLevel="1">
      <c r="A47" s="198" t="s">
        <v>112</v>
      </c>
      <c r="B47" s="199" t="s">
        <v>296</v>
      </c>
      <c r="C47" s="200" t="s">
        <v>32</v>
      </c>
      <c r="D47" s="199" t="s">
        <v>29</v>
      </c>
      <c r="E47" s="201">
        <v>7.0000000000000007E-2</v>
      </c>
      <c r="F47" s="201">
        <v>0.14000000000000001</v>
      </c>
    </row>
    <row r="48" spans="1:7" s="197" customFormat="1" outlineLevel="1">
      <c r="A48" s="198" t="s">
        <v>115</v>
      </c>
      <c r="B48" s="199" t="s">
        <v>337</v>
      </c>
      <c r="C48" s="200" t="s">
        <v>338</v>
      </c>
      <c r="D48" s="199" t="s">
        <v>29</v>
      </c>
      <c r="E48" s="201">
        <v>0.37</v>
      </c>
      <c r="F48" s="201">
        <v>0.74</v>
      </c>
    </row>
    <row r="49" spans="1:7" s="206" customFormat="1" outlineLevel="1">
      <c r="A49" s="202" t="s">
        <v>118</v>
      </c>
      <c r="B49" s="203" t="s">
        <v>340</v>
      </c>
      <c r="C49" s="204" t="s">
        <v>341</v>
      </c>
      <c r="D49" s="203" t="s">
        <v>91</v>
      </c>
      <c r="E49" s="205">
        <v>0.31</v>
      </c>
      <c r="F49" s="205">
        <v>0.62</v>
      </c>
    </row>
    <row r="50" spans="1:7" s="206" customFormat="1" outlineLevel="1">
      <c r="A50" s="207" t="s">
        <v>121</v>
      </c>
      <c r="B50" s="208" t="s">
        <v>437</v>
      </c>
      <c r="C50" s="209" t="s">
        <v>438</v>
      </c>
      <c r="D50" s="208" t="s">
        <v>91</v>
      </c>
      <c r="E50" s="210">
        <v>0.09</v>
      </c>
      <c r="F50" s="210">
        <v>0.18</v>
      </c>
    </row>
    <row r="51" spans="1:7" s="206" customFormat="1" outlineLevel="1">
      <c r="A51" s="207" t="s">
        <v>124</v>
      </c>
      <c r="B51" s="208" t="s">
        <v>388</v>
      </c>
      <c r="C51" s="209" t="s">
        <v>389</v>
      </c>
      <c r="D51" s="208" t="s">
        <v>57</v>
      </c>
      <c r="E51" s="210">
        <v>4.6000000000000001E-4</v>
      </c>
      <c r="F51" s="210">
        <v>9.2000000000000003E-4</v>
      </c>
    </row>
    <row r="52" spans="1:7" s="206" customFormat="1" outlineLevel="1">
      <c r="A52" s="207" t="s">
        <v>1085</v>
      </c>
      <c r="B52" s="208" t="s">
        <v>391</v>
      </c>
      <c r="C52" s="209" t="s">
        <v>392</v>
      </c>
      <c r="D52" s="208" t="s">
        <v>286</v>
      </c>
      <c r="E52" s="210">
        <v>0.05</v>
      </c>
      <c r="F52" s="210">
        <v>0.1</v>
      </c>
    </row>
    <row r="53" spans="1:7" s="170" customFormat="1" ht="26.4">
      <c r="A53" s="184" t="s">
        <v>127</v>
      </c>
      <c r="B53" s="185" t="s">
        <v>478</v>
      </c>
      <c r="C53" s="185" t="s">
        <v>479</v>
      </c>
      <c r="D53" s="186" t="s">
        <v>286</v>
      </c>
      <c r="E53" s="330">
        <v>2</v>
      </c>
      <c r="F53" s="331"/>
      <c r="G53" s="187"/>
    </row>
    <row r="54" spans="1:7" s="192" customFormat="1" outlineLevel="1">
      <c r="A54" s="188" t="s">
        <v>130</v>
      </c>
      <c r="B54" s="189" t="s">
        <v>19</v>
      </c>
      <c r="C54" s="190" t="s">
        <v>24</v>
      </c>
      <c r="D54" s="189" t="s">
        <v>25</v>
      </c>
      <c r="E54" s="191">
        <v>5.61</v>
      </c>
      <c r="F54" s="191">
        <v>11.22</v>
      </c>
    </row>
    <row r="55" spans="1:7" s="197" customFormat="1" ht="24" outlineLevel="1">
      <c r="A55" s="193" t="s">
        <v>131</v>
      </c>
      <c r="B55" s="194" t="s">
        <v>370</v>
      </c>
      <c r="C55" s="195" t="s">
        <v>371</v>
      </c>
      <c r="D55" s="194" t="s">
        <v>29</v>
      </c>
      <c r="E55" s="196">
        <v>1.95</v>
      </c>
      <c r="F55" s="196">
        <v>3.9</v>
      </c>
    </row>
    <row r="56" spans="1:7" s="197" customFormat="1" outlineLevel="1">
      <c r="A56" s="198" t="s">
        <v>132</v>
      </c>
      <c r="B56" s="199" t="s">
        <v>251</v>
      </c>
      <c r="C56" s="200" t="s">
        <v>252</v>
      </c>
      <c r="D56" s="199" t="s">
        <v>29</v>
      </c>
      <c r="E56" s="201">
        <v>0.02</v>
      </c>
      <c r="F56" s="201">
        <v>0.04</v>
      </c>
    </row>
    <row r="57" spans="1:7" s="197" customFormat="1" ht="24" outlineLevel="1">
      <c r="A57" s="198" t="s">
        <v>133</v>
      </c>
      <c r="B57" s="199" t="s">
        <v>375</v>
      </c>
      <c r="C57" s="200" t="s">
        <v>376</v>
      </c>
      <c r="D57" s="199" t="s">
        <v>29</v>
      </c>
      <c r="E57" s="201">
        <v>0.84</v>
      </c>
      <c r="F57" s="201">
        <v>1.68</v>
      </c>
    </row>
    <row r="58" spans="1:7" s="197" customFormat="1" outlineLevel="1">
      <c r="A58" s="198" t="s">
        <v>134</v>
      </c>
      <c r="B58" s="199" t="s">
        <v>378</v>
      </c>
      <c r="C58" s="200" t="s">
        <v>379</v>
      </c>
      <c r="D58" s="199" t="s">
        <v>29</v>
      </c>
      <c r="E58" s="201">
        <v>0.45</v>
      </c>
      <c r="F58" s="201">
        <v>0.9</v>
      </c>
    </row>
    <row r="59" spans="1:7" s="197" customFormat="1" outlineLevel="1">
      <c r="A59" s="198" t="s">
        <v>135</v>
      </c>
      <c r="B59" s="199" t="s">
        <v>384</v>
      </c>
      <c r="C59" s="200" t="s">
        <v>385</v>
      </c>
      <c r="D59" s="199" t="s">
        <v>29</v>
      </c>
      <c r="E59" s="201">
        <v>0.23</v>
      </c>
      <c r="F59" s="201">
        <v>0.46</v>
      </c>
    </row>
    <row r="60" spans="1:7" s="197" customFormat="1" outlineLevel="1">
      <c r="A60" s="198" t="s">
        <v>136</v>
      </c>
      <c r="B60" s="199" t="s">
        <v>296</v>
      </c>
      <c r="C60" s="200" t="s">
        <v>32</v>
      </c>
      <c r="D60" s="199" t="s">
        <v>29</v>
      </c>
      <c r="E60" s="201">
        <v>0.03</v>
      </c>
      <c r="F60" s="201">
        <v>0.06</v>
      </c>
    </row>
    <row r="61" spans="1:7" s="197" customFormat="1" outlineLevel="1">
      <c r="A61" s="198" t="s">
        <v>1086</v>
      </c>
      <c r="B61" s="199" t="s">
        <v>337</v>
      </c>
      <c r="C61" s="200" t="s">
        <v>338</v>
      </c>
      <c r="D61" s="199" t="s">
        <v>29</v>
      </c>
      <c r="E61" s="201">
        <v>0.35</v>
      </c>
      <c r="F61" s="201">
        <v>0.7</v>
      </c>
    </row>
    <row r="62" spans="1:7" s="206" customFormat="1" outlineLevel="1">
      <c r="A62" s="202" t="s">
        <v>1087</v>
      </c>
      <c r="B62" s="203" t="s">
        <v>340</v>
      </c>
      <c r="C62" s="204" t="s">
        <v>341</v>
      </c>
      <c r="D62" s="203" t="s">
        <v>91</v>
      </c>
      <c r="E62" s="205">
        <v>0.28999999999999998</v>
      </c>
      <c r="F62" s="205">
        <v>0.57999999999999996</v>
      </c>
    </row>
    <row r="63" spans="1:7" s="206" customFormat="1" outlineLevel="1">
      <c r="A63" s="207" t="s">
        <v>1088</v>
      </c>
      <c r="B63" s="208" t="s">
        <v>437</v>
      </c>
      <c r="C63" s="209" t="s">
        <v>438</v>
      </c>
      <c r="D63" s="208" t="s">
        <v>91</v>
      </c>
      <c r="E63" s="210">
        <v>3.4000000000000002E-2</v>
      </c>
      <c r="F63" s="210">
        <v>6.8000000000000005E-2</v>
      </c>
    </row>
    <row r="64" spans="1:7" s="206" customFormat="1" outlineLevel="1">
      <c r="A64" s="207" t="s">
        <v>1089</v>
      </c>
      <c r="B64" s="208" t="s">
        <v>388</v>
      </c>
      <c r="C64" s="209" t="s">
        <v>389</v>
      </c>
      <c r="D64" s="208" t="s">
        <v>57</v>
      </c>
      <c r="E64" s="210">
        <v>2.9999999999999997E-4</v>
      </c>
      <c r="F64" s="210">
        <v>5.9999999999999995E-4</v>
      </c>
    </row>
    <row r="65" spans="1:7" s="206" customFormat="1" outlineLevel="1">
      <c r="A65" s="207" t="s">
        <v>1090</v>
      </c>
      <c r="B65" s="208" t="s">
        <v>391</v>
      </c>
      <c r="C65" s="209" t="s">
        <v>392</v>
      </c>
      <c r="D65" s="208" t="s">
        <v>286</v>
      </c>
      <c r="E65" s="210">
        <v>0.05</v>
      </c>
      <c r="F65" s="210">
        <v>0.1</v>
      </c>
    </row>
    <row r="66" spans="1:7" s="206" customFormat="1" outlineLevel="1">
      <c r="A66" s="207" t="s">
        <v>1091</v>
      </c>
      <c r="B66" s="208" t="s">
        <v>493</v>
      </c>
      <c r="C66" s="209" t="s">
        <v>494</v>
      </c>
      <c r="D66" s="208" t="s">
        <v>286</v>
      </c>
      <c r="E66" s="210">
        <v>1</v>
      </c>
      <c r="F66" s="210">
        <v>2</v>
      </c>
    </row>
    <row r="67" spans="1:7" s="170" customFormat="1" ht="39.6">
      <c r="A67" s="184" t="s">
        <v>137</v>
      </c>
      <c r="B67" s="185" t="s">
        <v>496</v>
      </c>
      <c r="C67" s="185" t="s">
        <v>497</v>
      </c>
      <c r="D67" s="186" t="s">
        <v>498</v>
      </c>
      <c r="E67" s="330">
        <v>4</v>
      </c>
      <c r="F67" s="331"/>
      <c r="G67" s="187"/>
    </row>
    <row r="68" spans="1:7" s="192" customFormat="1" outlineLevel="1">
      <c r="A68" s="188" t="s">
        <v>140</v>
      </c>
      <c r="B68" s="189" t="s">
        <v>19</v>
      </c>
      <c r="C68" s="190" t="s">
        <v>24</v>
      </c>
      <c r="D68" s="189" t="s">
        <v>25</v>
      </c>
      <c r="E68" s="191">
        <v>18</v>
      </c>
      <c r="F68" s="191">
        <v>72</v>
      </c>
    </row>
    <row r="69" spans="1:7" s="197" customFormat="1" outlineLevel="1">
      <c r="A69" s="193" t="s">
        <v>141</v>
      </c>
      <c r="B69" s="194" t="s">
        <v>501</v>
      </c>
      <c r="C69" s="195" t="s">
        <v>502</v>
      </c>
      <c r="D69" s="194" t="s">
        <v>29</v>
      </c>
      <c r="E69" s="196">
        <v>0.62</v>
      </c>
      <c r="F69" s="196">
        <v>2.48</v>
      </c>
    </row>
    <row r="70" spans="1:7" s="197" customFormat="1" outlineLevel="1">
      <c r="A70" s="198" t="s">
        <v>142</v>
      </c>
      <c r="B70" s="199" t="s">
        <v>504</v>
      </c>
      <c r="C70" s="200" t="s">
        <v>505</v>
      </c>
      <c r="D70" s="199" t="s">
        <v>29</v>
      </c>
      <c r="E70" s="201">
        <v>1.64</v>
      </c>
      <c r="F70" s="201">
        <v>6.56</v>
      </c>
    </row>
    <row r="71" spans="1:7" s="206" customFormat="1" outlineLevel="1">
      <c r="A71" s="202" t="s">
        <v>143</v>
      </c>
      <c r="B71" s="203" t="s">
        <v>340</v>
      </c>
      <c r="C71" s="204" t="s">
        <v>341</v>
      </c>
      <c r="D71" s="203" t="s">
        <v>91</v>
      </c>
      <c r="E71" s="205">
        <v>0.52</v>
      </c>
      <c r="F71" s="205">
        <v>2.08</v>
      </c>
    </row>
    <row r="72" spans="1:7" s="206" customFormat="1" outlineLevel="1">
      <c r="A72" s="207" t="s">
        <v>144</v>
      </c>
      <c r="B72" s="208" t="s">
        <v>508</v>
      </c>
      <c r="C72" s="209" t="s">
        <v>509</v>
      </c>
      <c r="D72" s="208" t="s">
        <v>326</v>
      </c>
      <c r="E72" s="210">
        <v>0.41</v>
      </c>
      <c r="F72" s="210">
        <v>1.64</v>
      </c>
    </row>
    <row r="73" spans="1:7" s="206" customFormat="1" outlineLevel="1">
      <c r="A73" s="207" t="s">
        <v>145</v>
      </c>
      <c r="B73" s="208" t="s">
        <v>511</v>
      </c>
      <c r="C73" s="209" t="s">
        <v>344</v>
      </c>
      <c r="D73" s="208" t="s">
        <v>326</v>
      </c>
      <c r="E73" s="210">
        <v>0.15</v>
      </c>
      <c r="F73" s="210">
        <v>0.6</v>
      </c>
    </row>
    <row r="74" spans="1:7" s="170" customFormat="1" ht="26.4">
      <c r="A74" s="184" t="s">
        <v>153</v>
      </c>
      <c r="B74" s="185" t="s">
        <v>513</v>
      </c>
      <c r="C74" s="185" t="s">
        <v>514</v>
      </c>
      <c r="D74" s="186" t="s">
        <v>515</v>
      </c>
      <c r="E74" s="330">
        <v>0.67589999999999995</v>
      </c>
      <c r="F74" s="331"/>
      <c r="G74" s="187"/>
    </row>
    <row r="75" spans="1:7" s="192" customFormat="1" outlineLevel="1">
      <c r="A75" s="188" t="s">
        <v>156</v>
      </c>
      <c r="B75" s="189" t="s">
        <v>19</v>
      </c>
      <c r="C75" s="190" t="s">
        <v>24</v>
      </c>
      <c r="D75" s="189" t="s">
        <v>25</v>
      </c>
      <c r="E75" s="191">
        <v>8.6020000000000003</v>
      </c>
      <c r="F75" s="191">
        <v>5.8140999999999998</v>
      </c>
    </row>
    <row r="76" spans="1:7" s="197" customFormat="1" outlineLevel="1">
      <c r="A76" s="193" t="s">
        <v>1092</v>
      </c>
      <c r="B76" s="194" t="s">
        <v>31</v>
      </c>
      <c r="C76" s="195" t="s">
        <v>32</v>
      </c>
      <c r="D76" s="194" t="s">
        <v>29</v>
      </c>
      <c r="E76" s="196">
        <v>0.06</v>
      </c>
      <c r="F76" s="196">
        <v>4.0554E-2</v>
      </c>
    </row>
    <row r="77" spans="1:7" s="206" customFormat="1" outlineLevel="1">
      <c r="A77" s="202" t="s">
        <v>1093</v>
      </c>
      <c r="B77" s="203" t="s">
        <v>519</v>
      </c>
      <c r="C77" s="204" t="s">
        <v>520</v>
      </c>
      <c r="D77" s="203" t="s">
        <v>57</v>
      </c>
      <c r="E77" s="205">
        <v>1.7999999999999999E-2</v>
      </c>
      <c r="F77" s="205">
        <v>1.2166E-2</v>
      </c>
    </row>
    <row r="78" spans="1:7" s="206" customFormat="1" outlineLevel="1">
      <c r="A78" s="207" t="s">
        <v>1094</v>
      </c>
      <c r="B78" s="208" t="s">
        <v>522</v>
      </c>
      <c r="C78" s="209" t="s">
        <v>523</v>
      </c>
      <c r="D78" s="208" t="s">
        <v>57</v>
      </c>
      <c r="E78" s="210">
        <v>2.5999999999999999E-3</v>
      </c>
      <c r="F78" s="210">
        <v>1.7570000000000001E-3</v>
      </c>
    </row>
    <row r="79" spans="1:7" s="170" customFormat="1" ht="26.4">
      <c r="A79" s="184" t="s">
        <v>157</v>
      </c>
      <c r="B79" s="185" t="s">
        <v>525</v>
      </c>
      <c r="C79" s="185" t="s">
        <v>526</v>
      </c>
      <c r="D79" s="186" t="s">
        <v>527</v>
      </c>
      <c r="E79" s="330">
        <v>22</v>
      </c>
      <c r="F79" s="331"/>
      <c r="G79" s="187"/>
    </row>
    <row r="80" spans="1:7" s="192" customFormat="1" outlineLevel="1">
      <c r="A80" s="188" t="s">
        <v>159</v>
      </c>
      <c r="B80" s="189" t="s">
        <v>19</v>
      </c>
      <c r="C80" s="190" t="s">
        <v>24</v>
      </c>
      <c r="D80" s="189" t="s">
        <v>25</v>
      </c>
      <c r="E80" s="191">
        <v>0.9</v>
      </c>
      <c r="F80" s="191">
        <v>19.8</v>
      </c>
    </row>
    <row r="81" spans="1:7" s="206" customFormat="1" outlineLevel="1">
      <c r="A81" s="211" t="s">
        <v>1095</v>
      </c>
      <c r="B81" s="212" t="s">
        <v>530</v>
      </c>
      <c r="C81" s="213" t="s">
        <v>531</v>
      </c>
      <c r="D81" s="212" t="s">
        <v>25</v>
      </c>
      <c r="E81" s="214">
        <v>0.11</v>
      </c>
      <c r="F81" s="214">
        <v>2.42</v>
      </c>
    </row>
    <row r="82" spans="1:7" s="206" customFormat="1" outlineLevel="1">
      <c r="A82" s="211" t="s">
        <v>1096</v>
      </c>
      <c r="B82" s="212" t="s">
        <v>533</v>
      </c>
      <c r="C82" s="213" t="s">
        <v>534</v>
      </c>
      <c r="D82" s="212" t="s">
        <v>25</v>
      </c>
      <c r="E82" s="214">
        <v>0.06</v>
      </c>
      <c r="F82" s="214">
        <v>1.32</v>
      </c>
    </row>
    <row r="83" spans="1:7" s="197" customFormat="1" outlineLevel="1">
      <c r="A83" s="193" t="s">
        <v>1097</v>
      </c>
      <c r="B83" s="194" t="s">
        <v>536</v>
      </c>
      <c r="C83" s="195" t="s">
        <v>537</v>
      </c>
      <c r="D83" s="194" t="s">
        <v>29</v>
      </c>
      <c r="E83" s="196">
        <v>0.44</v>
      </c>
      <c r="F83" s="196">
        <v>9.68</v>
      </c>
    </row>
    <row r="84" spans="1:7" s="197" customFormat="1" ht="24" outlineLevel="1">
      <c r="A84" s="198" t="s">
        <v>1098</v>
      </c>
      <c r="B84" s="199" t="s">
        <v>539</v>
      </c>
      <c r="C84" s="200" t="s">
        <v>540</v>
      </c>
      <c r="D84" s="199" t="s">
        <v>29</v>
      </c>
      <c r="E84" s="201">
        <v>0.5</v>
      </c>
      <c r="F84" s="201">
        <v>11</v>
      </c>
    </row>
    <row r="85" spans="1:7" s="170" customFormat="1">
      <c r="A85" s="184" t="s">
        <v>161</v>
      </c>
      <c r="B85" s="185" t="s">
        <v>542</v>
      </c>
      <c r="C85" s="185" t="s">
        <v>543</v>
      </c>
      <c r="D85" s="186" t="s">
        <v>57</v>
      </c>
      <c r="E85" s="330">
        <v>0.22140000000000001</v>
      </c>
      <c r="F85" s="331"/>
      <c r="G85" s="187"/>
    </row>
    <row r="86" spans="1:7" s="192" customFormat="1" outlineLevel="1">
      <c r="A86" s="188" t="s">
        <v>165</v>
      </c>
      <c r="B86" s="189" t="s">
        <v>19</v>
      </c>
      <c r="C86" s="190" t="s">
        <v>24</v>
      </c>
      <c r="D86" s="189" t="s">
        <v>25</v>
      </c>
      <c r="E86" s="191">
        <v>312.7</v>
      </c>
      <c r="F86" s="191">
        <v>69.231800000000007</v>
      </c>
    </row>
    <row r="87" spans="1:7" s="197" customFormat="1" ht="24" outlineLevel="1">
      <c r="A87" s="193" t="s">
        <v>166</v>
      </c>
      <c r="B87" s="194" t="s">
        <v>546</v>
      </c>
      <c r="C87" s="195" t="s">
        <v>547</v>
      </c>
      <c r="D87" s="194" t="s">
        <v>29</v>
      </c>
      <c r="E87" s="196">
        <v>103.16</v>
      </c>
      <c r="F87" s="196">
        <v>22.839600000000001</v>
      </c>
    </row>
    <row r="88" spans="1:7" s="197" customFormat="1" outlineLevel="1">
      <c r="A88" s="198" t="s">
        <v>169</v>
      </c>
      <c r="B88" s="199" t="s">
        <v>31</v>
      </c>
      <c r="C88" s="200" t="s">
        <v>32</v>
      </c>
      <c r="D88" s="199" t="s">
        <v>29</v>
      </c>
      <c r="E88" s="201">
        <v>2.19</v>
      </c>
      <c r="F88" s="201">
        <v>0.48486600000000002</v>
      </c>
    </row>
    <row r="89" spans="1:7" s="206" customFormat="1" outlineLevel="1">
      <c r="A89" s="202" t="s">
        <v>170</v>
      </c>
      <c r="B89" s="203" t="s">
        <v>550</v>
      </c>
      <c r="C89" s="204" t="s">
        <v>551</v>
      </c>
      <c r="D89" s="203" t="s">
        <v>57</v>
      </c>
      <c r="E89" s="205">
        <v>0.09</v>
      </c>
      <c r="F89" s="205">
        <v>1.9925999999999999E-2</v>
      </c>
    </row>
    <row r="90" spans="1:7" s="170" customFormat="1">
      <c r="A90" s="184" t="s">
        <v>182</v>
      </c>
      <c r="B90" s="185" t="s">
        <v>324</v>
      </c>
      <c r="C90" s="185" t="s">
        <v>557</v>
      </c>
      <c r="D90" s="186" t="s">
        <v>286</v>
      </c>
      <c r="E90" s="335">
        <v>18</v>
      </c>
      <c r="F90" s="336"/>
      <c r="G90" s="187"/>
    </row>
    <row r="91" spans="1:7" ht="15.75" customHeight="1">
      <c r="A91" s="332" t="s">
        <v>1099</v>
      </c>
      <c r="B91" s="333"/>
      <c r="C91" s="333"/>
      <c r="D91" s="333"/>
      <c r="E91" s="333"/>
      <c r="F91" s="334"/>
    </row>
    <row r="92" spans="1:7" s="170" customFormat="1">
      <c r="A92" s="184" t="s">
        <v>187</v>
      </c>
      <c r="B92" s="185" t="s">
        <v>560</v>
      </c>
      <c r="C92" s="185" t="s">
        <v>561</v>
      </c>
      <c r="D92" s="186" t="s">
        <v>515</v>
      </c>
      <c r="E92" s="330">
        <v>0.64900000000000002</v>
      </c>
      <c r="F92" s="331"/>
      <c r="G92" s="187"/>
    </row>
    <row r="93" spans="1:7" s="192" customFormat="1" outlineLevel="1">
      <c r="A93" s="188" t="s">
        <v>190</v>
      </c>
      <c r="B93" s="189" t="s">
        <v>19</v>
      </c>
      <c r="C93" s="190" t="s">
        <v>24</v>
      </c>
      <c r="D93" s="189" t="s">
        <v>25</v>
      </c>
      <c r="E93" s="191">
        <v>13.3</v>
      </c>
      <c r="F93" s="191">
        <v>8.6317000000000004</v>
      </c>
    </row>
    <row r="94" spans="1:7" s="170" customFormat="1" ht="26.4">
      <c r="A94" s="184" t="s">
        <v>191</v>
      </c>
      <c r="B94" s="185" t="s">
        <v>258</v>
      </c>
      <c r="C94" s="185" t="s">
        <v>259</v>
      </c>
      <c r="D94" s="186" t="s">
        <v>57</v>
      </c>
      <c r="E94" s="330">
        <v>1.9496</v>
      </c>
      <c r="F94" s="331"/>
      <c r="G94" s="187"/>
    </row>
    <row r="95" spans="1:7" s="192" customFormat="1" outlineLevel="1">
      <c r="A95" s="188" t="s">
        <v>195</v>
      </c>
      <c r="B95" s="189" t="s">
        <v>19</v>
      </c>
      <c r="C95" s="190" t="s">
        <v>24</v>
      </c>
      <c r="D95" s="189" t="s">
        <v>25</v>
      </c>
      <c r="E95" s="191">
        <v>0.57769999999999999</v>
      </c>
      <c r="F95" s="191">
        <v>1.1263000000000001</v>
      </c>
    </row>
    <row r="96" spans="1:7" s="197" customFormat="1" outlineLevel="1">
      <c r="A96" s="193" t="s">
        <v>196</v>
      </c>
      <c r="B96" s="194" t="s">
        <v>65</v>
      </c>
      <c r="C96" s="195" t="s">
        <v>66</v>
      </c>
      <c r="D96" s="194" t="s">
        <v>29</v>
      </c>
      <c r="E96" s="196">
        <v>0.28999999999999998</v>
      </c>
      <c r="F96" s="196">
        <v>0.565384</v>
      </c>
    </row>
    <row r="97" spans="1:7" s="170" customFormat="1" ht="52.8">
      <c r="A97" s="184" t="s">
        <v>199</v>
      </c>
      <c r="B97" s="185" t="s">
        <v>62</v>
      </c>
      <c r="C97" s="185" t="s">
        <v>63</v>
      </c>
      <c r="D97" s="186" t="s">
        <v>57</v>
      </c>
      <c r="E97" s="330">
        <v>1.9496</v>
      </c>
      <c r="F97" s="331"/>
      <c r="G97" s="187"/>
    </row>
    <row r="98" spans="1:7" s="197" customFormat="1" outlineLevel="1">
      <c r="A98" s="193" t="s">
        <v>202</v>
      </c>
      <c r="B98" s="194" t="s">
        <v>65</v>
      </c>
      <c r="C98" s="195" t="s">
        <v>66</v>
      </c>
      <c r="D98" s="194" t="s">
        <v>29</v>
      </c>
      <c r="E98" s="196">
        <v>6.0597999999999999E-2</v>
      </c>
      <c r="F98" s="196">
        <v>0.118142</v>
      </c>
    </row>
    <row r="99" spans="1:7" s="170" customFormat="1">
      <c r="A99" s="184" t="s">
        <v>203</v>
      </c>
      <c r="B99" s="185" t="s">
        <v>569</v>
      </c>
      <c r="C99" s="185" t="s">
        <v>966</v>
      </c>
      <c r="D99" s="186" t="s">
        <v>571</v>
      </c>
      <c r="E99" s="330">
        <v>1</v>
      </c>
      <c r="F99" s="331"/>
      <c r="G99" s="187"/>
    </row>
    <row r="100" spans="1:7" s="192" customFormat="1" outlineLevel="1">
      <c r="A100" s="188" t="s">
        <v>206</v>
      </c>
      <c r="B100" s="189" t="s">
        <v>19</v>
      </c>
      <c r="C100" s="190" t="s">
        <v>24</v>
      </c>
      <c r="D100" s="189" t="s">
        <v>25</v>
      </c>
      <c r="E100" s="191">
        <v>1.6476</v>
      </c>
      <c r="F100" s="215">
        <v>21.418800000000001</v>
      </c>
    </row>
    <row r="101" spans="1:7" s="206" customFormat="1" outlineLevel="1">
      <c r="A101" s="202" t="s">
        <v>1100</v>
      </c>
      <c r="B101" s="203" t="s">
        <v>969</v>
      </c>
      <c r="C101" s="204" t="s">
        <v>970</v>
      </c>
      <c r="D101" s="203" t="s">
        <v>91</v>
      </c>
      <c r="E101" s="205">
        <v>0.79979999999999996</v>
      </c>
      <c r="F101" s="216">
        <v>10.397399999999999</v>
      </c>
    </row>
    <row r="102" spans="1:7" s="206" customFormat="1" outlineLevel="1">
      <c r="A102" s="207" t="s">
        <v>1101</v>
      </c>
      <c r="B102" s="208" t="s">
        <v>972</v>
      </c>
      <c r="C102" s="209" t="s">
        <v>973</v>
      </c>
      <c r="D102" s="208" t="s">
        <v>326</v>
      </c>
      <c r="E102" s="210">
        <v>0.14219999999999999</v>
      </c>
      <c r="F102" s="217">
        <v>1.8486</v>
      </c>
    </row>
    <row r="103" spans="1:7" s="170" customFormat="1" ht="26.4">
      <c r="A103" s="184" t="s">
        <v>207</v>
      </c>
      <c r="B103" s="185" t="s">
        <v>580</v>
      </c>
      <c r="C103" s="185" t="s">
        <v>974</v>
      </c>
      <c r="D103" s="186" t="s">
        <v>515</v>
      </c>
      <c r="E103" s="330">
        <v>0.97560000000000002</v>
      </c>
      <c r="F103" s="331"/>
      <c r="G103" s="187"/>
    </row>
    <row r="104" spans="1:7" s="192" customFormat="1" outlineLevel="1">
      <c r="A104" s="188" t="s">
        <v>209</v>
      </c>
      <c r="B104" s="189" t="s">
        <v>19</v>
      </c>
      <c r="C104" s="190" t="s">
        <v>24</v>
      </c>
      <c r="D104" s="189" t="s">
        <v>25</v>
      </c>
      <c r="E104" s="191">
        <v>31.98</v>
      </c>
      <c r="F104" s="191">
        <v>31.1997</v>
      </c>
    </row>
    <row r="105" spans="1:7" s="197" customFormat="1" outlineLevel="1">
      <c r="A105" s="193" t="s">
        <v>1102</v>
      </c>
      <c r="B105" s="194" t="s">
        <v>270</v>
      </c>
      <c r="C105" s="195" t="s">
        <v>271</v>
      </c>
      <c r="D105" s="194" t="s">
        <v>29</v>
      </c>
      <c r="E105" s="196">
        <v>0.23</v>
      </c>
      <c r="F105" s="196">
        <v>0.224388</v>
      </c>
    </row>
    <row r="106" spans="1:7" s="197" customFormat="1" outlineLevel="1">
      <c r="A106" s="198" t="s">
        <v>1103</v>
      </c>
      <c r="B106" s="199" t="s">
        <v>585</v>
      </c>
      <c r="C106" s="200" t="s">
        <v>586</v>
      </c>
      <c r="D106" s="199" t="s">
        <v>29</v>
      </c>
      <c r="E106" s="201">
        <v>1.26</v>
      </c>
      <c r="F106" s="201">
        <v>1.2293000000000001</v>
      </c>
    </row>
    <row r="107" spans="1:7" s="197" customFormat="1" outlineLevel="1">
      <c r="A107" s="198" t="s">
        <v>1104</v>
      </c>
      <c r="B107" s="199" t="s">
        <v>296</v>
      </c>
      <c r="C107" s="200" t="s">
        <v>32</v>
      </c>
      <c r="D107" s="199" t="s">
        <v>29</v>
      </c>
      <c r="E107" s="201">
        <v>0.47</v>
      </c>
      <c r="F107" s="201">
        <v>0.458532</v>
      </c>
    </row>
    <row r="108" spans="1:7" s="206" customFormat="1" outlineLevel="1">
      <c r="A108" s="202" t="s">
        <v>1105</v>
      </c>
      <c r="B108" s="203" t="s">
        <v>979</v>
      </c>
      <c r="C108" s="204" t="s">
        <v>980</v>
      </c>
      <c r="D108" s="203" t="s">
        <v>310</v>
      </c>
      <c r="E108" s="205">
        <v>115</v>
      </c>
      <c r="F108" s="205">
        <v>112.194</v>
      </c>
    </row>
    <row r="109" spans="1:7" s="206" customFormat="1" outlineLevel="1">
      <c r="A109" s="207" t="s">
        <v>1106</v>
      </c>
      <c r="B109" s="208" t="s">
        <v>589</v>
      </c>
      <c r="C109" s="209" t="s">
        <v>590</v>
      </c>
      <c r="D109" s="208" t="s">
        <v>57</v>
      </c>
      <c r="E109" s="210">
        <v>1.26E-2</v>
      </c>
      <c r="F109" s="210">
        <v>1.2293E-2</v>
      </c>
    </row>
    <row r="110" spans="1:7" s="206" customFormat="1" outlineLevel="1">
      <c r="A110" s="207" t="s">
        <v>1107</v>
      </c>
      <c r="B110" s="208" t="s">
        <v>519</v>
      </c>
      <c r="C110" s="209" t="s">
        <v>520</v>
      </c>
      <c r="D110" s="208" t="s">
        <v>57</v>
      </c>
      <c r="E110" s="210">
        <v>1.2600000000000001E-3</v>
      </c>
      <c r="F110" s="210">
        <v>1.2290000000000001E-3</v>
      </c>
    </row>
    <row r="111" spans="1:7" s="206" customFormat="1" outlineLevel="1">
      <c r="A111" s="207" t="s">
        <v>1108</v>
      </c>
      <c r="B111" s="208" t="s">
        <v>596</v>
      </c>
      <c r="C111" s="209" t="s">
        <v>597</v>
      </c>
      <c r="D111" s="208" t="s">
        <v>57</v>
      </c>
      <c r="E111" s="210">
        <v>0.03</v>
      </c>
      <c r="F111" s="210">
        <v>2.9267999999999999E-2</v>
      </c>
    </row>
    <row r="112" spans="1:7" s="206" customFormat="1" outlineLevel="1">
      <c r="A112" s="207" t="s">
        <v>1109</v>
      </c>
      <c r="B112" s="208" t="s">
        <v>599</v>
      </c>
      <c r="C112" s="209" t="s">
        <v>600</v>
      </c>
      <c r="D112" s="208" t="s">
        <v>57</v>
      </c>
      <c r="E112" s="210">
        <v>4.7300000000000002E-2</v>
      </c>
      <c r="F112" s="210">
        <v>4.6146E-2</v>
      </c>
    </row>
    <row r="113" spans="1:7" ht="15.75" customHeight="1">
      <c r="A113" s="332" t="s">
        <v>1110</v>
      </c>
      <c r="B113" s="333"/>
      <c r="C113" s="333"/>
      <c r="D113" s="333"/>
      <c r="E113" s="333"/>
      <c r="F113" s="334"/>
    </row>
    <row r="114" spans="1:7" s="170" customFormat="1">
      <c r="A114" s="184" t="s">
        <v>210</v>
      </c>
      <c r="B114" s="185" t="s">
        <v>664</v>
      </c>
      <c r="C114" s="185" t="s">
        <v>1111</v>
      </c>
      <c r="D114" s="186" t="s">
        <v>164</v>
      </c>
      <c r="E114" s="335">
        <v>130</v>
      </c>
      <c r="F114" s="336"/>
      <c r="G114" s="187"/>
    </row>
    <row r="115" spans="1:7" s="170" customFormat="1" ht="13.8" thickBot="1">
      <c r="A115" s="337"/>
      <c r="B115" s="338"/>
      <c r="C115" s="338"/>
      <c r="D115" s="338"/>
      <c r="E115" s="338"/>
      <c r="F115" s="339"/>
    </row>
    <row r="116" spans="1:7" s="170" customFormat="1" ht="13.8" thickTop="1">
      <c r="A116" s="325" t="s">
        <v>666</v>
      </c>
      <c r="B116" s="326"/>
      <c r="C116" s="326"/>
      <c r="D116" s="218"/>
      <c r="E116" s="219"/>
      <c r="F116" s="220"/>
      <c r="G116" s="187"/>
    </row>
    <row r="117" spans="1:7" s="170" customFormat="1">
      <c r="A117" s="327"/>
      <c r="B117" s="328"/>
      <c r="C117" s="328"/>
      <c r="D117" s="328"/>
      <c r="E117" s="328"/>
      <c r="F117" s="329"/>
    </row>
    <row r="118" spans="1:7" s="170" customFormat="1">
      <c r="A118" s="221"/>
      <c r="B118" s="222"/>
      <c r="C118" s="223" t="s">
        <v>667</v>
      </c>
      <c r="D118" s="224"/>
      <c r="E118" s="225"/>
      <c r="F118" s="226"/>
    </row>
    <row r="119" spans="1:7" s="170" customFormat="1">
      <c r="A119" s="227" t="s">
        <v>19</v>
      </c>
      <c r="B119" s="228" t="s">
        <v>530</v>
      </c>
      <c r="C119" s="228" t="s">
        <v>531</v>
      </c>
      <c r="D119" s="229" t="s">
        <v>25</v>
      </c>
      <c r="E119" s="230"/>
      <c r="F119" s="230">
        <v>2.42</v>
      </c>
    </row>
    <row r="120" spans="1:7" s="170" customFormat="1">
      <c r="A120" s="227" t="s">
        <v>36</v>
      </c>
      <c r="B120" s="228" t="s">
        <v>533</v>
      </c>
      <c r="C120" s="228" t="s">
        <v>534</v>
      </c>
      <c r="D120" s="229" t="s">
        <v>25</v>
      </c>
      <c r="E120" s="230"/>
      <c r="F120" s="230">
        <v>1.32</v>
      </c>
    </row>
    <row r="121" spans="1:7" s="170" customFormat="1">
      <c r="A121" s="221"/>
      <c r="B121" s="222"/>
      <c r="C121" s="223" t="s">
        <v>668</v>
      </c>
      <c r="D121" s="224"/>
      <c r="E121" s="225"/>
      <c r="F121" s="226"/>
    </row>
    <row r="122" spans="1:7" s="170" customFormat="1">
      <c r="A122" s="227" t="s">
        <v>44</v>
      </c>
      <c r="B122" s="228" t="s">
        <v>19</v>
      </c>
      <c r="C122" s="228" t="s">
        <v>24</v>
      </c>
      <c r="D122" s="229" t="s">
        <v>25</v>
      </c>
      <c r="E122" s="230"/>
      <c r="F122" s="230">
        <v>380.1123</v>
      </c>
    </row>
    <row r="123" spans="1:7" s="170" customFormat="1"/>
    <row r="124" spans="1:7" s="170" customFormat="1"/>
    <row r="125" spans="1:7" s="170" customFormat="1"/>
    <row r="126" spans="1:7" s="170" customFormat="1"/>
    <row r="127" spans="1:7" s="170" customFormat="1"/>
    <row r="128" spans="1:7" s="170" customFormat="1"/>
    <row r="129" s="170" customFormat="1"/>
    <row r="130" s="170" customFormat="1"/>
    <row r="131" s="170" customFormat="1"/>
    <row r="132" s="170" customFormat="1"/>
    <row r="133" s="170" customFormat="1"/>
    <row r="134" s="170" customFormat="1"/>
    <row r="135" s="170" customFormat="1"/>
    <row r="136" s="170" customFormat="1"/>
    <row r="137" s="170" customFormat="1"/>
    <row r="138" s="170" customFormat="1"/>
    <row r="139" s="170" customFormat="1"/>
    <row r="140" s="170" customFormat="1"/>
    <row r="141" s="170" customFormat="1"/>
    <row r="142" s="170" customFormat="1"/>
    <row r="143" s="170" customFormat="1"/>
    <row r="144" s="170" customFormat="1"/>
    <row r="145" s="170" customFormat="1"/>
    <row r="146" s="170" customFormat="1"/>
    <row r="147" s="170" customFormat="1"/>
    <row r="148" s="170" customFormat="1"/>
    <row r="149" s="170" customFormat="1"/>
    <row r="150" s="170" customFormat="1"/>
    <row r="151" s="170" customFormat="1"/>
    <row r="152" s="170" customFormat="1"/>
    <row r="153" s="170" customFormat="1"/>
    <row r="154" s="170" customFormat="1"/>
    <row r="155" s="170" customFormat="1"/>
    <row r="156" s="170" customFormat="1"/>
    <row r="157" s="170" customFormat="1"/>
    <row r="158" s="170" customFormat="1"/>
    <row r="159" s="170" customFormat="1"/>
    <row r="160" s="170" customFormat="1"/>
    <row r="161" s="170" customFormat="1"/>
    <row r="162" s="170" customFormat="1"/>
    <row r="163" s="170" customFormat="1"/>
    <row r="164" s="170" customFormat="1"/>
    <row r="165" s="170" customFormat="1" ht="15.75" customHeight="1"/>
    <row r="166" s="170" customFormat="1"/>
    <row r="167" s="170" customFormat="1"/>
  </sheetData>
  <mergeCells count="38">
    <mergeCell ref="B9:F9"/>
    <mergeCell ref="B2:F2"/>
    <mergeCell ref="B3:F3"/>
    <mergeCell ref="D5:F5"/>
    <mergeCell ref="B6:F6"/>
    <mergeCell ref="B8:F8"/>
    <mergeCell ref="E37:F37"/>
    <mergeCell ref="C11:F11"/>
    <mergeCell ref="A12:A13"/>
    <mergeCell ref="B12:B13"/>
    <mergeCell ref="C12:C13"/>
    <mergeCell ref="D12:D13"/>
    <mergeCell ref="E12:F12"/>
    <mergeCell ref="A15:F15"/>
    <mergeCell ref="A16:F16"/>
    <mergeCell ref="E17:F17"/>
    <mergeCell ref="E24:F24"/>
    <mergeCell ref="E26:F26"/>
    <mergeCell ref="E94:F94"/>
    <mergeCell ref="E38:F38"/>
    <mergeCell ref="E39:F39"/>
    <mergeCell ref="E40:F40"/>
    <mergeCell ref="E53:F53"/>
    <mergeCell ref="E67:F67"/>
    <mergeCell ref="E74:F74"/>
    <mergeCell ref="E79:F79"/>
    <mergeCell ref="E85:F85"/>
    <mergeCell ref="E90:F90"/>
    <mergeCell ref="A91:F91"/>
    <mergeCell ref="E92:F92"/>
    <mergeCell ref="A116:C116"/>
    <mergeCell ref="A117:F117"/>
    <mergeCell ref="E97:F97"/>
    <mergeCell ref="E99:F99"/>
    <mergeCell ref="E103:F103"/>
    <mergeCell ref="A113:F113"/>
    <mergeCell ref="E114:F114"/>
    <mergeCell ref="A115:F115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73" fitToHeight="10000" orientation="portrait" horizontalDpi="300" verticalDpi="300" r:id="rId1"/>
  <headerFooter>
    <oddHeader>&amp;L&amp;9ПРОГРАММНЫЙ КОМПЛЕКС АВС4-UZ (РЕДАКЦИЯ 2018)&amp;C&amp;P&amp;R200000030</oddHeader>
    <oddFooter>&amp;CСтраниц -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70"/>
  <sheetViews>
    <sheetView workbookViewId="0">
      <selection activeCell="C11" sqref="C11"/>
    </sheetView>
  </sheetViews>
  <sheetFormatPr defaultColWidth="9.109375" defaultRowHeight="13.2"/>
  <cols>
    <col min="1" max="1" width="5.44140625" style="231" customWidth="1"/>
    <col min="2" max="2" width="51.44140625" style="231" customWidth="1"/>
    <col min="3" max="3" width="9.109375" style="231"/>
    <col min="4" max="4" width="12.44140625" style="231" customWidth="1"/>
    <col min="5" max="16384" width="9.109375" style="231"/>
  </cols>
  <sheetData>
    <row r="2" spans="1:4" ht="111.75" customHeight="1">
      <c r="B2" s="361"/>
      <c r="C2" s="361"/>
      <c r="D2" s="361"/>
    </row>
    <row r="3" spans="1:4">
      <c r="B3" s="232"/>
    </row>
    <row r="4" spans="1:4" ht="30" customHeight="1">
      <c r="B4" s="361" t="s">
        <v>1074</v>
      </c>
      <c r="C4" s="361"/>
      <c r="D4" s="361"/>
    </row>
    <row r="5" spans="1:4">
      <c r="B5" s="232"/>
    </row>
    <row r="6" spans="1:4" ht="15.6">
      <c r="A6" s="362" t="s">
        <v>1112</v>
      </c>
      <c r="B6" s="362"/>
      <c r="C6" s="362"/>
      <c r="D6" s="362"/>
    </row>
    <row r="8" spans="1:4" ht="13.2" customHeight="1">
      <c r="A8" s="363" t="s">
        <v>671</v>
      </c>
      <c r="B8" s="363" t="s">
        <v>672</v>
      </c>
      <c r="C8" s="363" t="s">
        <v>14</v>
      </c>
      <c r="D8" s="363" t="s">
        <v>673</v>
      </c>
    </row>
    <row r="9" spans="1:4">
      <c r="A9" s="364"/>
      <c r="B9" s="364"/>
      <c r="C9" s="364"/>
      <c r="D9" s="364"/>
    </row>
    <row r="10" spans="1:4">
      <c r="A10" s="365"/>
      <c r="B10" s="365"/>
      <c r="C10" s="365"/>
      <c r="D10" s="365"/>
    </row>
    <row r="11" spans="1:4">
      <c r="A11" s="233">
        <v>1</v>
      </c>
      <c r="B11" s="234">
        <v>2</v>
      </c>
      <c r="C11" s="234">
        <v>3</v>
      </c>
      <c r="D11" s="234">
        <v>4</v>
      </c>
    </row>
    <row r="12" spans="1:4">
      <c r="A12" s="356"/>
      <c r="B12" s="356"/>
      <c r="C12" s="356"/>
      <c r="D12" s="356"/>
    </row>
    <row r="13" spans="1:4" ht="15.6">
      <c r="A13" s="357" t="s">
        <v>674</v>
      </c>
      <c r="B13" s="358"/>
      <c r="C13" s="358"/>
      <c r="D13" s="358"/>
    </row>
    <row r="14" spans="1:4">
      <c r="A14" s="359"/>
      <c r="B14" s="360"/>
      <c r="C14" s="360"/>
      <c r="D14" s="360"/>
    </row>
    <row r="15" spans="1:4">
      <c r="A15" s="354"/>
      <c r="B15" s="355"/>
      <c r="C15" s="355"/>
      <c r="D15" s="355"/>
    </row>
    <row r="16" spans="1:4" ht="15.6">
      <c r="A16" s="352" t="s">
        <v>675</v>
      </c>
      <c r="B16" s="353"/>
      <c r="C16" s="353"/>
      <c r="D16" s="353"/>
    </row>
    <row r="17" spans="1:4">
      <c r="A17" s="235" t="s">
        <v>19</v>
      </c>
      <c r="B17" s="236" t="s">
        <v>24</v>
      </c>
      <c r="C17" s="237" t="s">
        <v>25</v>
      </c>
      <c r="D17" s="238">
        <v>380.1123</v>
      </c>
    </row>
    <row r="18" spans="1:4" ht="26.4">
      <c r="A18" s="235" t="s">
        <v>36</v>
      </c>
      <c r="B18" s="236" t="s">
        <v>531</v>
      </c>
      <c r="C18" s="237" t="s">
        <v>25</v>
      </c>
      <c r="D18" s="239">
        <v>2.42</v>
      </c>
    </row>
    <row r="19" spans="1:4" ht="26.4">
      <c r="A19" s="240"/>
      <c r="B19" s="241" t="s">
        <v>676</v>
      </c>
      <c r="C19" s="241" t="s">
        <v>25</v>
      </c>
      <c r="D19" s="242">
        <f>SUM(D17:D18)</f>
        <v>382.53230000000002</v>
      </c>
    </row>
    <row r="20" spans="1:4">
      <c r="A20" s="354"/>
      <c r="B20" s="355"/>
      <c r="C20" s="355"/>
      <c r="D20" s="355"/>
    </row>
    <row r="21" spans="1:4" ht="15.6">
      <c r="A21" s="352" t="s">
        <v>677</v>
      </c>
      <c r="B21" s="353"/>
      <c r="C21" s="353"/>
      <c r="D21" s="353"/>
    </row>
    <row r="22" spans="1:4" ht="26.4">
      <c r="A22" s="235" t="s">
        <v>19</v>
      </c>
      <c r="B22" s="236" t="s">
        <v>547</v>
      </c>
      <c r="C22" s="237" t="s">
        <v>29</v>
      </c>
      <c r="D22" s="243">
        <v>22.839624000000001</v>
      </c>
    </row>
    <row r="23" spans="1:4" ht="39.6">
      <c r="A23" s="235" t="s">
        <v>36</v>
      </c>
      <c r="B23" s="236" t="s">
        <v>371</v>
      </c>
      <c r="C23" s="237" t="s">
        <v>29</v>
      </c>
      <c r="D23" s="243">
        <v>32.296700000000001</v>
      </c>
    </row>
    <row r="24" spans="1:4">
      <c r="A24" s="235" t="s">
        <v>44</v>
      </c>
      <c r="B24" s="236" t="s">
        <v>537</v>
      </c>
      <c r="C24" s="237" t="s">
        <v>29</v>
      </c>
      <c r="D24" s="243">
        <v>9.68</v>
      </c>
    </row>
    <row r="25" spans="1:4" ht="39.6">
      <c r="A25" s="235" t="s">
        <v>54</v>
      </c>
      <c r="B25" s="236" t="s">
        <v>50</v>
      </c>
      <c r="C25" s="237" t="s">
        <v>29</v>
      </c>
      <c r="D25" s="243">
        <v>2.262</v>
      </c>
    </row>
    <row r="26" spans="1:4" ht="26.4">
      <c r="A26" s="235" t="s">
        <v>61</v>
      </c>
      <c r="B26" s="236" t="s">
        <v>252</v>
      </c>
      <c r="C26" s="237" t="s">
        <v>29</v>
      </c>
      <c r="D26" s="243">
        <v>8.8286999999999995</v>
      </c>
    </row>
    <row r="27" spans="1:4" ht="26.4">
      <c r="A27" s="235" t="s">
        <v>67</v>
      </c>
      <c r="B27" s="236" t="s">
        <v>376</v>
      </c>
      <c r="C27" s="237" t="s">
        <v>29</v>
      </c>
      <c r="D27" s="243">
        <v>3.76</v>
      </c>
    </row>
    <row r="28" spans="1:4">
      <c r="A28" s="235" t="s">
        <v>95</v>
      </c>
      <c r="B28" s="236" t="s">
        <v>271</v>
      </c>
      <c r="C28" s="237" t="s">
        <v>29</v>
      </c>
      <c r="D28" s="243">
        <v>0.224388</v>
      </c>
    </row>
    <row r="29" spans="1:4" ht="39.6">
      <c r="A29" s="235" t="s">
        <v>127</v>
      </c>
      <c r="B29" s="236" t="s">
        <v>540</v>
      </c>
      <c r="C29" s="237" t="s">
        <v>29</v>
      </c>
      <c r="D29" s="243">
        <v>11</v>
      </c>
    </row>
    <row r="30" spans="1:4">
      <c r="A30" s="235" t="s">
        <v>137</v>
      </c>
      <c r="B30" s="236" t="s">
        <v>379</v>
      </c>
      <c r="C30" s="237" t="s">
        <v>29</v>
      </c>
      <c r="D30" s="243">
        <v>7.7175000000000002</v>
      </c>
    </row>
    <row r="31" spans="1:4">
      <c r="A31" s="235" t="s">
        <v>153</v>
      </c>
      <c r="B31" s="236" t="s">
        <v>502</v>
      </c>
      <c r="C31" s="237" t="s">
        <v>29</v>
      </c>
      <c r="D31" s="243">
        <v>2.48</v>
      </c>
    </row>
    <row r="32" spans="1:4" ht="26.4">
      <c r="A32" s="235" t="s">
        <v>157</v>
      </c>
      <c r="B32" s="236" t="s">
        <v>586</v>
      </c>
      <c r="C32" s="237" t="s">
        <v>29</v>
      </c>
      <c r="D32" s="243">
        <v>1.2292559999999999</v>
      </c>
    </row>
    <row r="33" spans="1:4" ht="26.4">
      <c r="A33" s="235" t="s">
        <v>161</v>
      </c>
      <c r="B33" s="236" t="s">
        <v>382</v>
      </c>
      <c r="C33" s="237" t="s">
        <v>29</v>
      </c>
      <c r="D33" s="243">
        <v>4.524</v>
      </c>
    </row>
    <row r="34" spans="1:4" ht="26.4">
      <c r="A34" s="235" t="s">
        <v>182</v>
      </c>
      <c r="B34" s="236" t="s">
        <v>505</v>
      </c>
      <c r="C34" s="237" t="s">
        <v>29</v>
      </c>
      <c r="D34" s="243">
        <v>6.56</v>
      </c>
    </row>
    <row r="35" spans="1:4">
      <c r="A35" s="235" t="s">
        <v>187</v>
      </c>
      <c r="B35" s="236" t="s">
        <v>385</v>
      </c>
      <c r="C35" s="237" t="s">
        <v>29</v>
      </c>
      <c r="D35" s="243">
        <v>3.8694000000000002</v>
      </c>
    </row>
    <row r="36" spans="1:4" ht="26.4">
      <c r="A36" s="235" t="s">
        <v>191</v>
      </c>
      <c r="B36" s="236" t="s">
        <v>32</v>
      </c>
      <c r="C36" s="237" t="s">
        <v>29</v>
      </c>
      <c r="D36" s="243">
        <v>0.52542</v>
      </c>
    </row>
    <row r="37" spans="1:4" ht="26.4">
      <c r="A37" s="235" t="s">
        <v>199</v>
      </c>
      <c r="B37" s="236" t="s">
        <v>32</v>
      </c>
      <c r="C37" s="237" t="s">
        <v>29</v>
      </c>
      <c r="D37" s="243">
        <v>0.93673200000000001</v>
      </c>
    </row>
    <row r="38" spans="1:4">
      <c r="A38" s="235" t="s">
        <v>203</v>
      </c>
      <c r="B38" s="236" t="s">
        <v>338</v>
      </c>
      <c r="C38" s="237" t="s">
        <v>29</v>
      </c>
      <c r="D38" s="243">
        <v>4.0789999999999997</v>
      </c>
    </row>
    <row r="39" spans="1:4" ht="26.4">
      <c r="A39" s="235" t="s">
        <v>207</v>
      </c>
      <c r="B39" s="236" t="s">
        <v>66</v>
      </c>
      <c r="C39" s="237" t="s">
        <v>29</v>
      </c>
      <c r="D39" s="243">
        <v>0.8186291</v>
      </c>
    </row>
    <row r="40" spans="1:4">
      <c r="A40" s="240"/>
      <c r="B40" s="241" t="s">
        <v>683</v>
      </c>
      <c r="C40" s="241" t="s">
        <v>684</v>
      </c>
      <c r="D40" s="244"/>
    </row>
    <row r="41" spans="1:4">
      <c r="A41" s="354"/>
      <c r="B41" s="355"/>
      <c r="C41" s="355"/>
      <c r="D41" s="355"/>
    </row>
    <row r="42" spans="1:4" ht="15.6">
      <c r="A42" s="352" t="s">
        <v>685</v>
      </c>
      <c r="B42" s="353"/>
      <c r="C42" s="353"/>
      <c r="D42" s="353"/>
    </row>
    <row r="43" spans="1:4">
      <c r="A43" s="70" t="s">
        <v>19</v>
      </c>
      <c r="B43" s="71" t="s">
        <v>980</v>
      </c>
      <c r="C43" s="72" t="s">
        <v>310</v>
      </c>
      <c r="D43" s="73">
        <v>112.194</v>
      </c>
    </row>
    <row r="44" spans="1:4" ht="26.4">
      <c r="A44" s="70" t="s">
        <v>36</v>
      </c>
      <c r="B44" s="71" t="s">
        <v>590</v>
      </c>
      <c r="C44" s="72" t="s">
        <v>57</v>
      </c>
      <c r="D44" s="73">
        <v>1.2292559999999999E-2</v>
      </c>
    </row>
    <row r="45" spans="1:4">
      <c r="A45" s="70" t="s">
        <v>44</v>
      </c>
      <c r="B45" s="71" t="s">
        <v>325</v>
      </c>
      <c r="C45" s="72" t="s">
        <v>326</v>
      </c>
      <c r="D45" s="73">
        <v>26.26</v>
      </c>
    </row>
    <row r="46" spans="1:4">
      <c r="A46" s="70" t="s">
        <v>54</v>
      </c>
      <c r="B46" s="71" t="s">
        <v>520</v>
      </c>
      <c r="C46" s="72" t="s">
        <v>57</v>
      </c>
      <c r="D46" s="73">
        <v>1.339546E-2</v>
      </c>
    </row>
    <row r="47" spans="1:4" ht="26.4">
      <c r="A47" s="70" t="s">
        <v>61</v>
      </c>
      <c r="B47" s="71" t="s">
        <v>597</v>
      </c>
      <c r="C47" s="72" t="s">
        <v>57</v>
      </c>
      <c r="D47" s="73">
        <v>2.9267999999999999E-2</v>
      </c>
    </row>
    <row r="48" spans="1:4" ht="26.4">
      <c r="A48" s="70" t="s">
        <v>67</v>
      </c>
      <c r="B48" s="71" t="s">
        <v>600</v>
      </c>
      <c r="C48" s="72" t="s">
        <v>57</v>
      </c>
      <c r="D48" s="73">
        <v>4.614588E-2</v>
      </c>
    </row>
    <row r="49" spans="1:4">
      <c r="A49" s="70" t="s">
        <v>95</v>
      </c>
      <c r="B49" s="71" t="s">
        <v>523</v>
      </c>
      <c r="C49" s="72" t="s">
        <v>57</v>
      </c>
      <c r="D49" s="73">
        <v>1.75734E-3</v>
      </c>
    </row>
    <row r="50" spans="1:4">
      <c r="A50" s="70" t="s">
        <v>127</v>
      </c>
      <c r="B50" s="71" t="s">
        <v>341</v>
      </c>
      <c r="C50" s="72" t="s">
        <v>91</v>
      </c>
      <c r="D50" s="73">
        <v>7.2320000000000002</v>
      </c>
    </row>
    <row r="51" spans="1:4">
      <c r="A51" s="70" t="s">
        <v>137</v>
      </c>
      <c r="B51" s="71" t="s">
        <v>344</v>
      </c>
      <c r="C51" s="72" t="s">
        <v>326</v>
      </c>
      <c r="D51" s="73">
        <v>0.97499999999999998</v>
      </c>
    </row>
    <row r="52" spans="1:4">
      <c r="A52" s="70" t="s">
        <v>153</v>
      </c>
      <c r="B52" s="71" t="s">
        <v>438</v>
      </c>
      <c r="C52" s="72" t="s">
        <v>91</v>
      </c>
      <c r="D52" s="73">
        <v>0.248</v>
      </c>
    </row>
    <row r="53" spans="1:4">
      <c r="A53" s="70" t="s">
        <v>157</v>
      </c>
      <c r="B53" s="71" t="s">
        <v>389</v>
      </c>
      <c r="C53" s="72" t="s">
        <v>57</v>
      </c>
      <c r="D53" s="73">
        <v>1.257E-2</v>
      </c>
    </row>
    <row r="54" spans="1:4">
      <c r="A54" s="70" t="s">
        <v>161</v>
      </c>
      <c r="B54" s="71" t="s">
        <v>551</v>
      </c>
      <c r="C54" s="72" t="s">
        <v>57</v>
      </c>
      <c r="D54" s="73">
        <v>1.9925999999999999E-2</v>
      </c>
    </row>
    <row r="55" spans="1:4">
      <c r="A55" s="70" t="s">
        <v>182</v>
      </c>
      <c r="B55" s="71" t="s">
        <v>509</v>
      </c>
      <c r="C55" s="72" t="s">
        <v>326</v>
      </c>
      <c r="D55" s="73">
        <v>1.64</v>
      </c>
    </row>
    <row r="56" spans="1:4" ht="42" customHeight="1">
      <c r="A56" s="70" t="s">
        <v>187</v>
      </c>
      <c r="B56" s="71" t="s">
        <v>1113</v>
      </c>
      <c r="C56" s="72" t="s">
        <v>164</v>
      </c>
      <c r="D56" s="73">
        <v>130</v>
      </c>
    </row>
    <row r="57" spans="1:4">
      <c r="A57" s="70" t="s">
        <v>191</v>
      </c>
      <c r="B57" s="71" t="s">
        <v>1114</v>
      </c>
      <c r="C57" s="72" t="s">
        <v>91</v>
      </c>
      <c r="D57" s="73">
        <v>10.397399999999999</v>
      </c>
    </row>
    <row r="58" spans="1:4">
      <c r="A58" s="70" t="s">
        <v>199</v>
      </c>
      <c r="B58" s="71" t="s">
        <v>392</v>
      </c>
      <c r="C58" s="72" t="s">
        <v>286</v>
      </c>
      <c r="D58" s="73">
        <v>0.52239999999999998</v>
      </c>
    </row>
    <row r="59" spans="1:4">
      <c r="A59" s="70" t="s">
        <v>203</v>
      </c>
      <c r="B59" s="71" t="s">
        <v>344</v>
      </c>
      <c r="C59" s="72" t="s">
        <v>326</v>
      </c>
      <c r="D59" s="73">
        <v>0.6</v>
      </c>
    </row>
    <row r="60" spans="1:4" ht="26.4">
      <c r="A60" s="70" t="s">
        <v>207</v>
      </c>
      <c r="B60" s="71" t="s">
        <v>494</v>
      </c>
      <c r="C60" s="72" t="s">
        <v>286</v>
      </c>
      <c r="D60" s="73">
        <v>2</v>
      </c>
    </row>
    <row r="61" spans="1:4">
      <c r="A61" s="70" t="s">
        <v>210</v>
      </c>
      <c r="B61" s="71" t="s">
        <v>973</v>
      </c>
      <c r="C61" s="72" t="s">
        <v>326</v>
      </c>
      <c r="D61" s="73">
        <v>1.8486</v>
      </c>
    </row>
    <row r="62" spans="1:4">
      <c r="A62" s="70" t="s">
        <v>213</v>
      </c>
      <c r="B62" s="71" t="s">
        <v>557</v>
      </c>
      <c r="C62" s="72" t="s">
        <v>286</v>
      </c>
      <c r="D62" s="73">
        <v>18</v>
      </c>
    </row>
    <row r="63" spans="1:4">
      <c r="A63" s="70" t="s">
        <v>216</v>
      </c>
      <c r="B63" s="71" t="s">
        <v>687</v>
      </c>
      <c r="C63" s="72" t="s">
        <v>286</v>
      </c>
      <c r="D63" s="73">
        <v>26</v>
      </c>
    </row>
    <row r="64" spans="1:4">
      <c r="A64" s="240"/>
      <c r="B64" s="241" t="s">
        <v>688</v>
      </c>
      <c r="C64" s="241" t="s">
        <v>684</v>
      </c>
      <c r="D64" s="244"/>
    </row>
    <row r="65" spans="1:4">
      <c r="A65" s="354"/>
      <c r="B65" s="355"/>
      <c r="C65" s="355"/>
      <c r="D65" s="355"/>
    </row>
    <row r="66" spans="1:4" ht="15.6">
      <c r="A66" s="290" t="s">
        <v>691</v>
      </c>
      <c r="B66" s="291"/>
      <c r="C66" s="291"/>
      <c r="D66" s="291"/>
    </row>
    <row r="67" spans="1:4" ht="26.4">
      <c r="A67" s="70">
        <v>1</v>
      </c>
      <c r="B67" s="71" t="s">
        <v>692</v>
      </c>
      <c r="C67" s="72" t="s">
        <v>164</v>
      </c>
      <c r="D67" s="76">
        <v>130</v>
      </c>
    </row>
    <row r="68" spans="1:4" ht="26.4">
      <c r="A68" s="67"/>
      <c r="B68" s="68" t="s">
        <v>693</v>
      </c>
      <c r="C68" s="68"/>
      <c r="D68" s="74"/>
    </row>
    <row r="69" spans="1:4">
      <c r="A69" s="77"/>
      <c r="B69" s="77"/>
      <c r="C69" s="77"/>
      <c r="D69" s="77"/>
    </row>
    <row r="70" spans="1:4">
      <c r="A70" s="77"/>
      <c r="B70" s="77"/>
      <c r="C70" s="77"/>
      <c r="D70" s="77"/>
    </row>
  </sheetData>
  <mergeCells count="18">
    <mergeCell ref="A20:D20"/>
    <mergeCell ref="B2:D2"/>
    <mergeCell ref="B4:D4"/>
    <mergeCell ref="A6:D6"/>
    <mergeCell ref="A8:A10"/>
    <mergeCell ref="B8:B10"/>
    <mergeCell ref="C8:C10"/>
    <mergeCell ref="D8:D10"/>
    <mergeCell ref="A12:D12"/>
    <mergeCell ref="A13:D13"/>
    <mergeCell ref="A14:D14"/>
    <mergeCell ref="A15:D15"/>
    <mergeCell ref="A16:D16"/>
    <mergeCell ref="A21:D21"/>
    <mergeCell ref="A41:D41"/>
    <mergeCell ref="A42:D42"/>
    <mergeCell ref="A65:D65"/>
    <mergeCell ref="A66:D66"/>
  </mergeCells>
  <pageMargins left="0.78740157480314965" right="0.19685039370078741" top="0.59055118110236227" bottom="0.59055118110236227" header="0.31496062992125984" footer="0.31496062992125984"/>
  <pageSetup paperSize="9" scale="89" fitToHeight="1000" orientation="portrait" r:id="rId1"/>
  <headerFooter>
    <oddHeader>&amp;C&amp;P&amp;RЭ200000030</oddHeader>
    <oddFooter>&amp;C&amp;N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D38"/>
  <sheetViews>
    <sheetView topLeftCell="A13" zoomScale="130" zoomScaleNormal="130" workbookViewId="0">
      <selection activeCell="A38" sqref="A38"/>
    </sheetView>
  </sheetViews>
  <sheetFormatPr defaultColWidth="9.109375" defaultRowHeight="13.8"/>
  <cols>
    <col min="1" max="1" width="35.33203125" style="81" customWidth="1"/>
    <col min="2" max="2" width="6.109375" style="82" customWidth="1"/>
    <col min="3" max="3" width="10.33203125" style="83" customWidth="1"/>
    <col min="4" max="4" width="36" style="83" customWidth="1"/>
    <col min="5" max="16384" width="9.109375" style="85"/>
  </cols>
  <sheetData>
    <row r="1" spans="1:4">
      <c r="D1" s="84" t="s">
        <v>696</v>
      </c>
    </row>
    <row r="2" spans="1:4" ht="13.5" customHeight="1">
      <c r="D2" s="81" t="s">
        <v>1115</v>
      </c>
    </row>
    <row r="3" spans="1:4" ht="4.5" customHeight="1">
      <c r="D3" s="81"/>
    </row>
    <row r="5" spans="1:4">
      <c r="D5" s="86" t="s">
        <v>1116</v>
      </c>
    </row>
    <row r="6" spans="1:4">
      <c r="D6" s="86"/>
    </row>
    <row r="7" spans="1:4">
      <c r="D7" s="86"/>
    </row>
    <row r="8" spans="1:4" ht="16.5" customHeight="1">
      <c r="A8" s="306" t="s">
        <v>699</v>
      </c>
      <c r="B8" s="306"/>
      <c r="C8" s="306"/>
      <c r="D8" s="306"/>
    </row>
    <row r="10" spans="1:4" ht="26.25" customHeight="1">
      <c r="A10" s="307" t="s">
        <v>1117</v>
      </c>
      <c r="B10" s="307"/>
      <c r="C10" s="307"/>
      <c r="D10" s="307"/>
    </row>
    <row r="12" spans="1:4" s="89" customFormat="1" ht="10.199999999999999">
      <c r="A12" s="88" t="s">
        <v>701</v>
      </c>
      <c r="B12" s="88" t="s">
        <v>702</v>
      </c>
      <c r="C12" s="88" t="s">
        <v>673</v>
      </c>
      <c r="D12" s="88" t="s">
        <v>703</v>
      </c>
    </row>
    <row r="13" spans="1:4">
      <c r="A13" s="245" t="s">
        <v>801</v>
      </c>
      <c r="B13" s="246" t="s">
        <v>705</v>
      </c>
      <c r="C13" s="246" t="s">
        <v>705</v>
      </c>
      <c r="D13" s="246" t="s">
        <v>705</v>
      </c>
    </row>
    <row r="14" spans="1:4">
      <c r="A14" s="95" t="s">
        <v>802</v>
      </c>
      <c r="B14" s="98" t="s">
        <v>744</v>
      </c>
      <c r="C14" s="98" t="s">
        <v>1118</v>
      </c>
      <c r="D14" s="95" t="s">
        <v>1119</v>
      </c>
    </row>
    <row r="15" spans="1:4">
      <c r="A15" s="95" t="s">
        <v>805</v>
      </c>
      <c r="B15" s="98" t="s">
        <v>795</v>
      </c>
      <c r="C15" s="98" t="s">
        <v>241</v>
      </c>
      <c r="D15" s="95" t="s">
        <v>1120</v>
      </c>
    </row>
    <row r="16" spans="1:4">
      <c r="A16" s="95" t="s">
        <v>811</v>
      </c>
      <c r="B16" s="98" t="s">
        <v>812</v>
      </c>
      <c r="C16" s="98" t="s">
        <v>1121</v>
      </c>
      <c r="D16" s="95" t="s">
        <v>1122</v>
      </c>
    </row>
    <row r="17" spans="1:4">
      <c r="A17" s="245" t="s">
        <v>817</v>
      </c>
      <c r="B17" s="246" t="s">
        <v>705</v>
      </c>
      <c r="C17" s="246" t="s">
        <v>705</v>
      </c>
      <c r="D17" s="246" t="s">
        <v>705</v>
      </c>
    </row>
    <row r="18" spans="1:4" ht="20.399999999999999">
      <c r="A18" s="95" t="s">
        <v>1051</v>
      </c>
      <c r="B18" s="98" t="s">
        <v>707</v>
      </c>
      <c r="C18" s="98" t="s">
        <v>1123</v>
      </c>
      <c r="D18" s="95" t="s">
        <v>705</v>
      </c>
    </row>
    <row r="19" spans="1:4">
      <c r="A19" s="95" t="s">
        <v>791</v>
      </c>
      <c r="B19" s="98" t="s">
        <v>744</v>
      </c>
      <c r="C19" s="98" t="s">
        <v>1124</v>
      </c>
      <c r="D19" s="95" t="s">
        <v>1125</v>
      </c>
    </row>
    <row r="20" spans="1:4" ht="20.399999999999999">
      <c r="A20" s="95" t="s">
        <v>1055</v>
      </c>
      <c r="B20" s="98" t="s">
        <v>707</v>
      </c>
      <c r="C20" s="98" t="s">
        <v>1123</v>
      </c>
      <c r="D20" s="95" t="s">
        <v>705</v>
      </c>
    </row>
    <row r="21" spans="1:4">
      <c r="A21" s="95" t="s">
        <v>828</v>
      </c>
      <c r="B21" s="98" t="s">
        <v>795</v>
      </c>
      <c r="C21" s="98" t="s">
        <v>36</v>
      </c>
      <c r="D21" s="95" t="s">
        <v>705</v>
      </c>
    </row>
    <row r="22" spans="1:4">
      <c r="A22" s="95" t="s">
        <v>831</v>
      </c>
      <c r="B22" s="98" t="s">
        <v>795</v>
      </c>
      <c r="C22" s="98" t="s">
        <v>36</v>
      </c>
      <c r="D22" s="95" t="s">
        <v>705</v>
      </c>
    </row>
    <row r="23" spans="1:4" ht="20.399999999999999">
      <c r="A23" s="95" t="s">
        <v>832</v>
      </c>
      <c r="B23" s="98" t="s">
        <v>795</v>
      </c>
      <c r="C23" s="98" t="s">
        <v>54</v>
      </c>
      <c r="D23" s="95" t="s">
        <v>705</v>
      </c>
    </row>
    <row r="24" spans="1:4" ht="20.399999999999999">
      <c r="A24" s="95" t="s">
        <v>833</v>
      </c>
      <c r="B24" s="98" t="s">
        <v>717</v>
      </c>
      <c r="C24" s="98" t="s">
        <v>1126</v>
      </c>
      <c r="D24" s="95" t="s">
        <v>1127</v>
      </c>
    </row>
    <row r="25" spans="1:4" ht="20.399999999999999">
      <c r="A25" s="95" t="s">
        <v>836</v>
      </c>
      <c r="B25" s="98" t="s">
        <v>795</v>
      </c>
      <c r="C25" s="98" t="s">
        <v>220</v>
      </c>
      <c r="D25" s="95" t="s">
        <v>1128</v>
      </c>
    </row>
    <row r="26" spans="1:4">
      <c r="A26" s="95" t="s">
        <v>838</v>
      </c>
      <c r="B26" s="98" t="s">
        <v>744</v>
      </c>
      <c r="C26" s="98" t="s">
        <v>1129</v>
      </c>
      <c r="D26" s="95" t="s">
        <v>1130</v>
      </c>
    </row>
    <row r="27" spans="1:4">
      <c r="A27" s="95" t="s">
        <v>843</v>
      </c>
      <c r="B27" s="98" t="s">
        <v>795</v>
      </c>
      <c r="C27" s="98" t="s">
        <v>207</v>
      </c>
      <c r="D27" s="95" t="s">
        <v>844</v>
      </c>
    </row>
    <row r="28" spans="1:4">
      <c r="A28" s="245" t="s">
        <v>845</v>
      </c>
      <c r="B28" s="246" t="s">
        <v>705</v>
      </c>
      <c r="C28" s="246" t="s">
        <v>705</v>
      </c>
      <c r="D28" s="246" t="s">
        <v>705</v>
      </c>
    </row>
    <row r="29" spans="1:4">
      <c r="A29" s="95" t="s">
        <v>846</v>
      </c>
      <c r="B29" s="98" t="s">
        <v>717</v>
      </c>
      <c r="C29" s="98" t="s">
        <v>1131</v>
      </c>
      <c r="D29" s="95" t="s">
        <v>1132</v>
      </c>
    </row>
    <row r="30" spans="1:4" ht="20.399999999999999">
      <c r="A30" s="95" t="s">
        <v>789</v>
      </c>
      <c r="B30" s="98" t="s">
        <v>744</v>
      </c>
      <c r="C30" s="98" t="s">
        <v>1133</v>
      </c>
      <c r="D30" s="95" t="s">
        <v>1134</v>
      </c>
    </row>
    <row r="31" spans="1:4">
      <c r="A31" s="95" t="s">
        <v>791</v>
      </c>
      <c r="B31" s="98" t="s">
        <v>744</v>
      </c>
      <c r="C31" s="98" t="s">
        <v>1133</v>
      </c>
      <c r="D31" s="95" t="s">
        <v>705</v>
      </c>
    </row>
    <row r="32" spans="1:4" ht="12.75" customHeight="1">
      <c r="A32" s="95" t="s">
        <v>1135</v>
      </c>
      <c r="B32" s="98" t="s">
        <v>707</v>
      </c>
      <c r="C32" s="98">
        <v>130</v>
      </c>
      <c r="D32" s="95"/>
    </row>
    <row r="33" spans="1:4" ht="20.399999999999999">
      <c r="A33" s="95" t="s">
        <v>1069</v>
      </c>
      <c r="B33" s="98" t="s">
        <v>717</v>
      </c>
      <c r="C33" s="99">
        <f>3.14*(159*0.001+2*0.04)*130</f>
        <v>97.559799999999996</v>
      </c>
      <c r="D33" s="95" t="s">
        <v>1136</v>
      </c>
    </row>
    <row r="34" spans="1:4">
      <c r="A34" s="245" t="s">
        <v>865</v>
      </c>
      <c r="B34" s="246" t="s">
        <v>705</v>
      </c>
      <c r="C34" s="246" t="s">
        <v>705</v>
      </c>
      <c r="D34" s="246" t="s">
        <v>705</v>
      </c>
    </row>
    <row r="35" spans="1:4">
      <c r="A35" s="95" t="s">
        <v>866</v>
      </c>
      <c r="B35" s="98" t="s">
        <v>707</v>
      </c>
      <c r="C35" s="98" t="s">
        <v>1123</v>
      </c>
      <c r="D35" s="95" t="s">
        <v>705</v>
      </c>
    </row>
    <row r="38" spans="1:4">
      <c r="A38" s="83" t="s">
        <v>868</v>
      </c>
      <c r="D38" s="83" t="s">
        <v>1137</v>
      </c>
    </row>
  </sheetData>
  <mergeCells count="2">
    <mergeCell ref="A8:D8"/>
    <mergeCell ref="A10:D10"/>
  </mergeCells>
  <pageMargins left="0.78740157480314965" right="0.39370078740157483" top="0.51181102362204722" bottom="0.51181102362204722" header="0.11811023622047245" footer="0.11811023622047245"/>
  <pageSetup paperSize="9" orientation="portrait" r:id="rId1"/>
  <headerFooter alignWithMargins="0">
    <oddFooter>Страница &amp;P из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12</vt:i4>
      </vt:variant>
    </vt:vector>
  </HeadingPairs>
  <TitlesOfParts>
    <vt:vector size="27" baseType="lpstr">
      <vt:lpstr>2-01_ЛРВ</vt:lpstr>
      <vt:lpstr>РЕСУРС</vt:lpstr>
      <vt:lpstr>деф.акт</vt:lpstr>
      <vt:lpstr>2-02_ЛРВ</vt:lpstr>
      <vt:lpstr>РЕСУРС (2)</vt:lpstr>
      <vt:lpstr>деф.акт (2)</vt:lpstr>
      <vt:lpstr>2-03</vt:lpstr>
      <vt:lpstr>МАТЕР</vt:lpstr>
      <vt:lpstr>ФИЗ.ОБ</vt:lpstr>
      <vt:lpstr>2-04_ЛРВ</vt:lpstr>
      <vt:lpstr>РЕСУРС (3)</vt:lpstr>
      <vt:lpstr>деф.акт (3)</vt:lpstr>
      <vt:lpstr>2-05</vt:lpstr>
      <vt:lpstr>матер (2)</vt:lpstr>
      <vt:lpstr>ФИЗ.ОБ (2)</vt:lpstr>
      <vt:lpstr>'2-01_ЛРВ'!Заголовки_для_печати</vt:lpstr>
      <vt:lpstr>'2-02_ЛРВ'!Заголовки_для_печати</vt:lpstr>
      <vt:lpstr>'2-03'!Заголовки_для_печати</vt:lpstr>
      <vt:lpstr>'2-04_ЛРВ'!Заголовки_для_печати</vt:lpstr>
      <vt:lpstr>'2-05'!Заголовки_для_печати</vt:lpstr>
      <vt:lpstr>МАТЕР!Заголовки_для_печати</vt:lpstr>
      <vt:lpstr>'матер (2)'!Заголовки_для_печати</vt:lpstr>
      <vt:lpstr>РЕСУРС!Заголовки_для_печати</vt:lpstr>
      <vt:lpstr>'РЕСУРС (2)'!Заголовки_для_печати</vt:lpstr>
      <vt:lpstr>'РЕСУРС (3)'!Заголовки_для_печати</vt:lpstr>
      <vt:lpstr>'2-03'!Область_печати</vt:lpstr>
      <vt:lpstr>'2-05'!Область_печати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sdto-6</dc:creator>
  <cp:lastModifiedBy>sdto-6</cp:lastModifiedBy>
  <dcterms:created xsi:type="dcterms:W3CDTF">2022-01-24T06:52:49Z</dcterms:created>
  <dcterms:modified xsi:type="dcterms:W3CDTF">2022-01-31T07:04:32Z</dcterms:modified>
</cp:coreProperties>
</file>