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2" tabRatio="745" firstSheet="5" activeTab="13"/>
  </bookViews>
  <sheets>
    <sheet name="bv_abc4" sheetId="30" r:id="rId1"/>
    <sheet name="МАТЕР" sheetId="11" r:id="rId2"/>
    <sheet name="bv_abc4 (2)" sheetId="32" r:id="rId3"/>
    <sheet name="МАТЕР (2)" sheetId="33" r:id="rId4"/>
    <sheet name="bv_abc4 (3)" sheetId="34" r:id="rId5"/>
    <sheet name="МАТЕР (3)" sheetId="35" r:id="rId6"/>
    <sheet name="bv_abc4 (4)" sheetId="36" r:id="rId7"/>
    <sheet name="МАТЕР (4)" sheetId="37" r:id="rId8"/>
    <sheet name="bv_abc4 (5)" sheetId="38" r:id="rId9"/>
    <sheet name="МАТЕР (5)" sheetId="39" r:id="rId10"/>
    <sheet name="bv_abc4 (6)" sheetId="40" r:id="rId11"/>
    <sheet name="МАТЕР (6)" sheetId="41" r:id="rId12"/>
    <sheet name="bv_abc4 (7)" sheetId="42" r:id="rId13"/>
    <sheet name="МАТЕР (7)" sheetId="43" r:id="rId14"/>
    <sheet name="2-8_ЛРВ" sheetId="44" r:id="rId15"/>
    <sheet name="РЕСУРС" sheetId="45" r:id="rId16"/>
    <sheet name="2-9_ЛРВ" sheetId="46" r:id="rId17"/>
    <sheet name="РЕСУРС (2)" sheetId="47" r:id="rId18"/>
    <sheet name="2-7_ЛРВ" sheetId="48" r:id="rId19"/>
    <sheet name="РЕСУРС (3)" sheetId="49" r:id="rId20"/>
    <sheet name="2-06" sheetId="50" r:id="rId21"/>
    <sheet name="МАТЕР (8)" sheetId="51" r:id="rId22"/>
    <sheet name="Лист1" sheetId="7" state="hidden" r:id="rId23"/>
    <sheet name="всп форма" sheetId="8" state="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1" hidden="1">МАТЕР!#REF!</definedName>
    <definedName name="_xlnm._FilterDatabase" localSheetId="3" hidden="1">'МАТЕР (2)'!#REF!</definedName>
    <definedName name="_xlnm._FilterDatabase" localSheetId="5" hidden="1">'МАТЕР (3)'!#REF!</definedName>
    <definedName name="_xlnm._FilterDatabase" localSheetId="7" hidden="1">'МАТЕР (4)'!#REF!</definedName>
    <definedName name="_xlnm._FilterDatabase" localSheetId="9" hidden="1">'МАТЕР (5)'!#REF!</definedName>
    <definedName name="_xlnm._FilterDatabase" localSheetId="11" hidden="1">'МАТЕР (6)'!#REF!</definedName>
    <definedName name="_xlnm._FilterDatabase" localSheetId="13" hidden="1">'МАТЕР (7)'!#REF!</definedName>
    <definedName name="_xlnm.Print_Titles" localSheetId="20">'2-06'!$14:$14</definedName>
    <definedName name="_xlnm.Print_Titles" localSheetId="18">'2-7_ЛРВ'!$14:$14</definedName>
    <definedName name="_xlnm.Print_Titles" localSheetId="14">'2-8_ЛРВ'!$14:$14</definedName>
    <definedName name="_xlnm.Print_Titles" localSheetId="16">'2-9_ЛРВ'!$14:$14</definedName>
    <definedName name="_xlnm.Print_Titles" localSheetId="0">bv_abc4!$14:$14</definedName>
    <definedName name="_xlnm.Print_Titles" localSheetId="2">'bv_abc4 (2)'!$14:$14</definedName>
    <definedName name="_xlnm.Print_Titles" localSheetId="4">'bv_abc4 (3)'!$14:$14</definedName>
    <definedName name="_xlnm.Print_Titles" localSheetId="6">'bv_abc4 (4)'!$14:$14</definedName>
    <definedName name="_xlnm.Print_Titles" localSheetId="8">'bv_abc4 (5)'!$14:$14</definedName>
    <definedName name="_xlnm.Print_Titles" localSheetId="10">'bv_abc4 (6)'!$14:$14</definedName>
    <definedName name="_xlnm.Print_Titles" localSheetId="12">'bv_abc4 (7)'!$14:$14</definedName>
    <definedName name="_xlnm.Print_Titles" localSheetId="1">МАТЕР!$11:$11</definedName>
    <definedName name="_xlnm.Print_Titles" localSheetId="3">'МАТЕР (2)'!$11:$11</definedName>
    <definedName name="_xlnm.Print_Titles" localSheetId="5">'МАТЕР (3)'!$11:$11</definedName>
    <definedName name="_xlnm.Print_Titles" localSheetId="7">'МАТЕР (4)'!$11:$11</definedName>
    <definedName name="_xlnm.Print_Titles" localSheetId="9">'МАТЕР (5)'!$11:$11</definedName>
    <definedName name="_xlnm.Print_Titles" localSheetId="11">'МАТЕР (6)'!$11:$11</definedName>
    <definedName name="_xlnm.Print_Titles" localSheetId="13">'МАТЕР (7)'!$11:$11</definedName>
    <definedName name="_xlnm.Print_Titles" localSheetId="21">'МАТЕР (8)'!$11:$11</definedName>
    <definedName name="_xlnm.Print_Titles" localSheetId="15">РЕСУРС!$11:$11</definedName>
    <definedName name="_xlnm.Print_Titles" localSheetId="17">'РЕСУРС (2)'!$11:$11</definedName>
    <definedName name="_xlnm.Print_Titles" localSheetId="19">'РЕСУРС (3)'!$11:$11</definedName>
    <definedName name="_xlnm.Print_Area" localSheetId="20">'2-06'!$A$1:$F$271</definedName>
    <definedName name="_xlnm.Print_Area" localSheetId="23">'всп форма'!$B$1:$E$28</definedName>
    <definedName name="_xlnm.Print_Area" localSheetId="22">Лист1!$A$1:$F$29</definedName>
  </definedNames>
  <calcPr calcId="125725"/>
</workbook>
</file>

<file path=xl/calcChain.xml><?xml version="1.0" encoding="utf-8"?>
<calcChain xmlns="http://schemas.openxmlformats.org/spreadsheetml/2006/main">
  <c r="D90" i="51"/>
  <c r="D62"/>
  <c r="D19"/>
  <c r="D17"/>
  <c r="F227" i="50"/>
  <c r="F226"/>
  <c r="F225"/>
  <c r="E224"/>
  <c r="F223"/>
  <c r="F222"/>
  <c r="F221"/>
  <c r="D19" i="47" l="1"/>
  <c r="D19" i="45" l="1"/>
  <c r="D32" i="43" l="1"/>
  <c r="D31"/>
  <c r="D30"/>
  <c r="D29"/>
  <c r="D28"/>
  <c r="D27"/>
  <c r="D26"/>
  <c r="D22"/>
  <c r="D21"/>
  <c r="D17"/>
  <c r="D18" s="1"/>
  <c r="A4"/>
  <c r="A2"/>
  <c r="F32" i="42"/>
  <c r="F30"/>
  <c r="F28"/>
  <c r="E27"/>
  <c r="F34" s="1"/>
  <c r="F33"/>
  <c r="F26"/>
  <c r="F25"/>
  <c r="F24"/>
  <c r="E21"/>
  <c r="F22"/>
  <c r="F20"/>
  <c r="F19"/>
  <c r="E16"/>
  <c r="F17"/>
  <c r="F39" s="1"/>
  <c r="D32" i="41"/>
  <c r="D31"/>
  <c r="D30"/>
  <c r="D29"/>
  <c r="D28"/>
  <c r="D27"/>
  <c r="D26"/>
  <c r="D22"/>
  <c r="D21"/>
  <c r="D17"/>
  <c r="D18" s="1"/>
  <c r="A4"/>
  <c r="A2"/>
  <c r="E27" i="40"/>
  <c r="F32" s="1"/>
  <c r="F26"/>
  <c r="F25"/>
  <c r="F24"/>
  <c r="E21"/>
  <c r="F22"/>
  <c r="F20"/>
  <c r="F19"/>
  <c r="E16"/>
  <c r="F17"/>
  <c r="D32" i="39"/>
  <c r="D31"/>
  <c r="D30"/>
  <c r="D29"/>
  <c r="D28"/>
  <c r="D27"/>
  <c r="D26"/>
  <c r="D22"/>
  <c r="D21"/>
  <c r="D17"/>
  <c r="D18" s="1"/>
  <c r="A4"/>
  <c r="A2"/>
  <c r="F32" i="38"/>
  <c r="F28"/>
  <c r="E27"/>
  <c r="F34" s="1"/>
  <c r="F33"/>
  <c r="F26"/>
  <c r="F25"/>
  <c r="F24"/>
  <c r="F22"/>
  <c r="F20"/>
  <c r="F19"/>
  <c r="E16"/>
  <c r="F17" s="1"/>
  <c r="F39" s="1"/>
  <c r="D32" i="37"/>
  <c r="D31"/>
  <c r="D30"/>
  <c r="D29"/>
  <c r="D28"/>
  <c r="D27"/>
  <c r="D26"/>
  <c r="D22"/>
  <c r="D21"/>
  <c r="D17"/>
  <c r="D18" s="1"/>
  <c r="A4"/>
  <c r="A2"/>
  <c r="E27" i="36"/>
  <c r="F34"/>
  <c r="F26"/>
  <c r="F25"/>
  <c r="F24"/>
  <c r="F22"/>
  <c r="F20"/>
  <c r="F19"/>
  <c r="E16"/>
  <c r="F17"/>
  <c r="D32" i="35"/>
  <c r="D31"/>
  <c r="D30"/>
  <c r="D29"/>
  <c r="D28"/>
  <c r="D27"/>
  <c r="D26"/>
  <c r="D22"/>
  <c r="D21"/>
  <c r="D18"/>
  <c r="D17"/>
  <c r="A4"/>
  <c r="A2"/>
  <c r="E27" i="34"/>
  <c r="F34" s="1"/>
  <c r="F26"/>
  <c r="F25"/>
  <c r="F24"/>
  <c r="F22"/>
  <c r="F20"/>
  <c r="F19"/>
  <c r="E16"/>
  <c r="F17" s="1"/>
  <c r="F39" s="1"/>
  <c r="D32" i="33"/>
  <c r="D31"/>
  <c r="D30"/>
  <c r="D29"/>
  <c r="D28"/>
  <c r="D27"/>
  <c r="D26"/>
  <c r="D22"/>
  <c r="D21"/>
  <c r="D17"/>
  <c r="D18" s="1"/>
  <c r="A4"/>
  <c r="A2"/>
  <c r="F32" i="32"/>
  <c r="F28"/>
  <c r="E27"/>
  <c r="F30" s="1"/>
  <c r="F33"/>
  <c r="F26"/>
  <c r="F25"/>
  <c r="F24"/>
  <c r="F22"/>
  <c r="F20"/>
  <c r="F19"/>
  <c r="E16"/>
  <c r="F17" s="1"/>
  <c r="F39" s="1"/>
  <c r="E27" i="30"/>
  <c r="E16"/>
  <c r="F29"/>
  <c r="D22" i="11" s="1"/>
  <c r="F25" i="30"/>
  <c r="D26" i="11"/>
  <c r="F17" i="30"/>
  <c r="C4" i="8"/>
  <c r="F26" i="30"/>
  <c r="D32" i="11"/>
  <c r="F22" i="30"/>
  <c r="F20"/>
  <c r="F19"/>
  <c r="A4" i="11"/>
  <c r="A2"/>
  <c r="D12" i="8"/>
  <c r="F28" i="30"/>
  <c r="F24"/>
  <c r="F39" s="1"/>
  <c r="D17" i="11" s="1"/>
  <c r="F33" i="30"/>
  <c r="D30" i="11" s="1"/>
  <c r="F31" i="30"/>
  <c r="D28" i="11"/>
  <c r="F30" i="30"/>
  <c r="D27" i="11" s="1"/>
  <c r="F34" i="30"/>
  <c r="D31" i="11"/>
  <c r="F32" i="30"/>
  <c r="D29" i="11" s="1"/>
  <c r="D12" i="7"/>
  <c r="D13" i="8"/>
  <c r="D21" i="11"/>
  <c r="D11" i="7"/>
  <c r="D15" i="8" s="1"/>
  <c r="F29" i="34"/>
  <c r="F31"/>
  <c r="F33"/>
  <c r="F28"/>
  <c r="F30"/>
  <c r="F32"/>
  <c r="F29" i="32"/>
  <c r="F31"/>
  <c r="F29" i="42"/>
  <c r="F31"/>
  <c r="F29" i="40"/>
  <c r="F31"/>
  <c r="F29" i="38"/>
  <c r="F31"/>
  <c r="F29" i="36"/>
  <c r="F31"/>
  <c r="F33"/>
  <c r="F28"/>
  <c r="F39" s="1"/>
  <c r="F30"/>
  <c r="F32"/>
  <c r="D7" i="7" l="1"/>
  <c r="D14" i="8" s="1"/>
  <c r="D16" s="1"/>
  <c r="D18" i="11"/>
  <c r="F30" i="40"/>
  <c r="F34" i="32"/>
  <c r="F30" i="38"/>
  <c r="F28" i="40"/>
  <c r="F39" s="1"/>
  <c r="F34"/>
  <c r="F33"/>
  <c r="D18" i="8" l="1"/>
  <c r="D17"/>
  <c r="D19"/>
  <c r="D20" l="1"/>
  <c r="D21" s="1"/>
  <c r="D22" s="1"/>
</calcChain>
</file>

<file path=xl/sharedStrings.xml><?xml version="1.0" encoding="utf-8"?>
<sst xmlns="http://schemas.openxmlformats.org/spreadsheetml/2006/main" count="7618" uniqueCount="1252">
  <si>
    <t>СУМ</t>
  </si>
  <si>
    <t>100М2</t>
  </si>
  <si>
    <t>3. 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</si>
  <si>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 xml:space="preserve">4. Затраты по данным ПОС (ШНК 4.01.16-04 п.4.16) 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</si>
  <si>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</si>
  <si>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</si>
  <si>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</si>
  <si>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</si>
  <si>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</si>
  <si>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</si>
  <si>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</si>
  <si>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</si>
  <si>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</si>
  <si>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</si>
  <si>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</si>
  <si>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</si>
  <si>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</si>
  <si>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</si>
  <si>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</si>
  <si>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</si>
  <si>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</si>
  <si>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</si>
  <si>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</si>
  <si>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</si>
  <si>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</si>
  <si>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</si>
  <si>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</si>
  <si>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</si>
  <si>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</si>
  <si>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</si>
  <si>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</si>
  <si>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4.1</t>
  </si>
  <si>
    <t>кабельно-проводниковая продукция</t>
  </si>
  <si>
    <t>транспортные затраты на кабельно-проводниковую продукцию</t>
  </si>
  <si>
    <t>ИТОГО ПО ЛОКАЛЬНОЙ РЕСУРСНОЙ ВЕДОМОСТИ:</t>
  </si>
  <si>
    <t>ТРУДОВЫЕ РЕСУРСЫ</t>
  </si>
  <si>
    <t>СТРОИТЕЛЬНЫЕ МАШИНЫ И МЕХАНИЗМЫ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</si>
  <si>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</si>
  <si>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</si>
  <si>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</si>
  <si>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</si>
  <si>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</si>
  <si>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</si>
  <si>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</si>
  <si>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СТРОИТЕЛЬНЫЕ МАТЕРИАЛЫ, ИЗДЕЛИЯ И ДЕТАЛИ</t>
  </si>
  <si>
    <t>ИТОГО ПО МАТЕРИАЛЬНЫМ РЕСУРСАМ</t>
  </si>
  <si>
    <t>ОБЪЕКТ:</t>
  </si>
  <si>
    <t xml:space="preserve"> </t>
  </si>
  <si>
    <t>Нормативная трудоемкость объекта (Т)</t>
  </si>
  <si>
    <t>чел/час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</si>
  <si>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</si>
  <si>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тыс.сум /месяц</t>
  </si>
  <si>
    <t>час</t>
  </si>
  <si>
    <t>Коэффициент учета размера отчислений на соцстрах (Ксс)</t>
  </si>
  <si>
    <t>коэфф.</t>
  </si>
  <si>
    <t>Затраты на эксплуатацию машин и механизмов (Сэм)</t>
  </si>
  <si>
    <t>тыс.сум</t>
  </si>
  <si>
    <t>Затраты на строительные материалы, изделия  (См)</t>
  </si>
  <si>
    <t>ресурсы по проекту</t>
  </si>
  <si>
    <t>Затраты на оборудование, мебель и инвентарь (Со)</t>
  </si>
  <si>
    <t>Транспортные затраты на материалы</t>
  </si>
  <si>
    <t>%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</si>
  <si>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</si>
  <si>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</si>
  <si>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</si>
  <si>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Затраты на доставку оборудования и отчисления в пенсионный и дорожный фонд, экологический налог (ШНК 4.01.16-04 п. 5.5.)</t>
  </si>
  <si>
    <t>Кредитная линия (в соответствии с обоснованным  расчетом )</t>
  </si>
  <si>
    <t>Коэфициент риска</t>
  </si>
  <si>
    <t>Прочие затраты и расходы подрядчика (Пп)</t>
  </si>
  <si>
    <t>Прочие затраты заказчика (ШНК 4.01.6-04 п4.18) (Пз в денежном выражении)</t>
  </si>
  <si>
    <t>Прочие затраты заказчика (ШНК 4.01.6-04 п4.18)  (Пз в % выражении)</t>
  </si>
  <si>
    <t>Затраты на страхование строительства объектов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</si>
  <si>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</si>
  <si>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</si>
  <si>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</si>
  <si>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</si>
  <si>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</si>
  <si>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</si>
  <si>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</si>
  <si>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</si>
  <si>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</si>
  <si>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</si>
  <si>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</si>
  <si>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</si>
  <si>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</si>
  <si>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</si>
  <si>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</si>
  <si>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</si>
  <si>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</si>
  <si>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</si>
  <si>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</si>
  <si>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</si>
  <si>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</si>
  <si>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</si>
  <si>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5.1</t>
  </si>
  <si>
    <t>Среднегодовой фонд рабочего времени в часах по данным Министерства труда и социальной защиты населения Республики Узбекистан (Ф)</t>
  </si>
  <si>
    <t>М2</t>
  </si>
  <si>
    <t>3.1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</si>
  <si>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</si>
  <si>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</si>
  <si>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Е66-24-1</t>
  </si>
  <si>
    <t>РАЗБОРКА ТЕПЛОВОЙ ИЗОЛЯЦИИ ИЗ: ПЛИТ, СЕГМЕНТОВ И СКОРЛУП</t>
  </si>
  <si>
    <t>2.1</t>
  </si>
  <si>
    <t>2.2</t>
  </si>
  <si>
    <t>4.2</t>
  </si>
  <si>
    <t>4.3</t>
  </si>
  <si>
    <t>5.2</t>
  </si>
  <si>
    <t>5.3</t>
  </si>
  <si>
    <t>33404</t>
  </si>
  <si>
    <t>ЛЕНТА СТАЛЬНАЯ УПАКОВОЧНАЯ, МЯГКАЯ, НОРМАЛЬНОЙ ТОЧНОСТИ 0,7Х20-50 ММ</t>
  </si>
  <si>
    <t>5.4</t>
  </si>
  <si>
    <t>5.5</t>
  </si>
  <si>
    <t>5.6</t>
  </si>
  <si>
    <t>5.7</t>
  </si>
  <si>
    <t xml:space="preserve">ЛОКАЛЬНАЯ РЕСУРСНАЯ СМЕТА </t>
  </si>
  <si>
    <t>МАСТИКА КЛЕЯЩАЯ МОРОЗОСТОЙКАЯ БИТУМНО-МАСЛЯНАЯ МБ-50</t>
  </si>
  <si>
    <t>32124</t>
  </si>
  <si>
    <t>ЛАК БТ-577</t>
  </si>
  <si>
    <t>31226</t>
  </si>
  <si>
    <t>БИТУМЫ НЕФТЯНЫЕ СТРОИТЕЛЬНЫЕ ИЗОЛЯЦИОННЫЕ БНИ-IV-3, БНИ-IV, БНИ-V</t>
  </si>
  <si>
    <t>30101</t>
  </si>
  <si>
    <t>ФОЛЬГОИЗОЛ (ТФП)</t>
  </si>
  <si>
    <t>28405</t>
  </si>
  <si>
    <t>ОБЕРТЫВАНИЕ ПОВЕРХНОСТИ ИЗОЛЯЦИИ РУЛОННЫМИ МАТЕРИАЛАМИ НАСУХО С ПРОКЛЕЙКОЙ ШВОВ</t>
  </si>
  <si>
    <t>Е2601-054-01</t>
  </si>
  <si>
    <t>163</t>
  </si>
  <si>
    <t>АВТОМОБИЛИ-САМОСВАЛЫ ГРУЗОПОДЪЕМНОСТЬЮ ДО 10 Т</t>
  </si>
  <si>
    <t>10М</t>
  </si>
  <si>
    <t>38570</t>
  </si>
  <si>
    <t>КАЛЬК. ТТЭ</t>
  </si>
  <si>
    <t>ПРОВОЛОКА Д-1,2 ММ</t>
  </si>
  <si>
    <t>КГ</t>
  </si>
  <si>
    <t>АВТОМОБИЛИ БОРТОВЫЕ ГРУЗОПОДЪЕМНОСТЬЮ ДО 5 Т</t>
  </si>
  <si>
    <t>Е310-1025</t>
  </si>
  <si>
    <t>ПЕРЕВОЗКА ГРУЗОВ АВТОМОБИЛЕМ, РАССТОЯНИЕ ПЕРЕВОЗКИ 25 КМ, КЛАСС ГРУЗА 1</t>
  </si>
  <si>
    <t>ИЗОЛЯЦИЯ ТРУБОПРОВОДОВ Д-133 ММ МАТАМИ ПРОШИВНЫМИ  Т. 40 ММ</t>
  </si>
  <si>
    <t xml:space="preserve">МАТЫ ПРОШИВНЫЕ 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</si>
  <si>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</si>
  <si>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16-3-1</t>
    </r>
  </si>
  <si>
    <t>ВОССТАНОВЛЕНИЕ ТЕПЛОИЗОЛЯЦИИ ТЕПЛОВЫХ СЕТЕЙ ПО АДРЕСУ: КВАРТАЛ 3 ВВ 4-24 ОТ ТК-25 ДО ТКВ-14 (Д-133 ММ - 70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</si>
  <si>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16-3-2</t>
    </r>
  </si>
  <si>
    <t>ВОССТАНОВЛЕНИЕ ТЕПЛОИЗОЛЯЦИИ ТЕПЛОВЫХ СЕТЕЙ ПО АДРЕСУ: КВАРТАЛ 3 ВВ 4-24 ОТ ТК-14 ДО ТКВ-17 (Д-133 ММ - 80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</si>
  <si>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16-3-3</t>
    </r>
  </si>
  <si>
    <t xml:space="preserve"> ВОССТАНОВЛЕНИЕ ТЕПЛОИЗОЛЯЦИИ ТЕПЛОВЫХ СЕТЕЙ ПО АДРЕСУ: КВАРТАЛ 3 ВВ 4-24 ОТ ТК-17 ДО ТКВ-18 (Д-108 ММ L-90 П.М.)</t>
  </si>
  <si>
    <t>ИЗОЛЯЦИЯ ТРУБОПРОВОДОВ Д-108 ММ МАТАМИ ПРОШИВНЫМИ Т.30 ММ</t>
  </si>
  <si>
    <t>МАТЫ ПРОШИВНЫЕ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</si>
  <si>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16-3-4</t>
    </r>
  </si>
  <si>
    <t xml:space="preserve"> ВОССТАНОВЛЕНИЕ ТЕПЛОИЗОЛЯЦИИ ТЕПЛОВЫХ СЕТЕЙ ПО АДРЕСУ: КВАРТАЛ 7 ВВ Р-9-1 ОТ ТВ-1 ДО Ж-Д 4 (Д-108 ММ L-30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</si>
  <si>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16-3-5</t>
    </r>
  </si>
  <si>
    <t xml:space="preserve"> ВОССТАНОВЛЕНИЕ ТЕПЛОИЗОЛЯЦИИ ТЕПЛОВЫХ СЕТЕЙ ПО АДРЕСУ: КВАРТАЛ 7 ВВ Р-9-1 ОТ Ж-Д 11 (Д-108 ММ L-160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</si>
  <si>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16-3-6</t>
    </r>
  </si>
  <si>
    <t>ВОССТАНОВЛЕНИЕ ТЕПЛОИЗОЛЯЦИИ ТЕПЛОВЫХ СЕТЕЙ ПО АДРЕСУ: Р-9-8 ДО ТВ-1 (Д-159 ММ L-90 П.М.)</t>
  </si>
  <si>
    <t>ИЗОЛЯЦИЯ ТРУБОПРОВОДОВ Д-159 ММ МАТАМИ ПРОШИВНЫМИ Т.40 ММ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</si>
  <si>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16-3-7</t>
    </r>
  </si>
  <si>
    <t>ВОССТАНОВЛЕНИЕ ТЕПЛОИЗОЛЯЦИИ ТЕПЛОВЫХ СЕТЕЙ ПО АДРЕСУ: Р-9-8 ДО ТВ-3 (Д-159 ММ L-800 П.М.)</t>
  </si>
  <si>
    <t>РАЗРАБОТКА ПРОЕКТНО-СМЕТНОЙ ДОКУМЕНТАЦИИ (В ТОМ ЧИСЛЕ ЭЛЕКТРОННАЯ ВЕРСИЯ) НА КАПИТАЛЬНЫЙ РЕМОНТ (ПЕРЕКЛАДКА) И НА РЕМОНТНО-ВОССТАНОВИТЕЛЬНЫЕ РАБОТЫ ТЕПЛОВЫХ СЕТЕЙ ПО ОБЪЕКТАМ МИРАБАДСКОГО РАЙОНА - 15,4 КМ; ЧИЛАНЗАСКОГО РАЙОНА - 27,675 КМ; МИРЗО-УЛУГБЕКСКОГО РАЙОНА - 26,6 КМ; ЮНУС-АБАДСКОГО РАЙОНА - 28,152 КМ; СЕРГЕЛИЙСКОГО РАЙОНА - 10,847 КМ; ШАЙХАНТАХУРСКОГО РАЙОНА - 17,01 КМ; ЯККАСАРАЙСКОГО РАЙОНА - 13,534 КМ; АЛМАЗАРСКОГО РАЙОНА - 19,3 КМ; ЯШНАБАДСКОГО РАЙОНА - 17,744 КМ; УЧТЕПИНСКОГО РАЙОНА - 17,389 КМ; БЕКТЕМИРСКОГО РАЙОНА - 3,219 КМ; РАЙОН ЯНГИ ХАЁТ - 4,26 КМ; ВСЕГО 201,130 КМ ГУП "ТОШИССИККУВВАТИ"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</si>
  <si>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</si>
  <si>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2-8</t>
  </si>
  <si>
    <t xml:space="preserve"> КАПИТАЛЬНЫЙ РЕМОНТ (ПЕРЕКЛАДКА) ТЕПЛОВЫХ СЕТЕЙ: КОТ.ТЦ-6 КУЙЛЮК-ОБВОДНАЯ ОТ ТК-4 ДО ТК-6 (РУ-9)</t>
  </si>
  <si>
    <t>РАЗДЕЛ 1.ДОРОЖНЫЕ РАБОТЫ</t>
  </si>
  <si>
    <t>Е2706-7-1</t>
  </si>
  <si>
    <t>НАРЕЗКА ШВОВ В БЕТОНЕ ЗАТВЕРДЕВШЕМ</t>
  </si>
  <si>
    <t>100М</t>
  </si>
  <si>
    <t>1.2</t>
  </si>
  <si>
    <t>112</t>
  </si>
  <si>
    <t>АВТОПОГРУЗЧИКИ 5 Т</t>
  </si>
  <si>
    <t>1.3</t>
  </si>
  <si>
    <t>2499</t>
  </si>
  <si>
    <t>1.4</t>
  </si>
  <si>
    <t>3064</t>
  </si>
  <si>
    <t>НАРЕЗЧИКИ ШВОВ В ЗАТВЕРДЕВШЕМ БЕТОНЕ</t>
  </si>
  <si>
    <t>Е2703-8-3</t>
  </si>
  <si>
    <t>РАЗБОРКА ПОКРЫТИЙ И ОСНОВАНИЙ ЧЕРНЫХ ЩЕБЕНОЧНЫХ</t>
  </si>
  <si>
    <t>100М3</t>
  </si>
  <si>
    <t>1607</t>
  </si>
  <si>
    <t>РЫХЛИТЕЛИ ПРИЦЕПНЫЕ (БЕЗ ТРАКТОРА)</t>
  </si>
  <si>
    <t>Е2703-8-4</t>
  </si>
  <si>
    <t>РАЗБОРКА ПОКРЫТИЙ И ОСНОВАНИЙ АСФАЛЬТОБЕТОННЫХ</t>
  </si>
  <si>
    <t>3.2</t>
  </si>
  <si>
    <t>660</t>
  </si>
  <si>
    <t>КОМПРЕССОРЫ ПЕРЕДВИЖНЫЕ С ДВИГАТЕЛЕМ ВНУТРЕННЕГО СГОРАНИЯ ДАВЛЕНИЕМ ДО 686 КПА (7 АТМ.) 5 М3/МИН</t>
  </si>
  <si>
    <t>3.3</t>
  </si>
  <si>
    <t>1199</t>
  </si>
  <si>
    <t>МОЛОТКИ ПРИ РАБОТЕ ОТ ПЕРЕДВИЖНЫХ КОМПРЕССОРНЫХ СТАНЦИЙ ОТБОЙНЫЕ ПНЕВМАТИЧЕСКИЕ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</si>
  <si>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</si>
  <si>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0,65М3: ПОГРУЗКА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</si>
  <si>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</si>
  <si>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</si>
  <si>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Е310-1025 ШНК4.04.06-14 Р.3.Т.7 К=0,41</t>
  </si>
  <si>
    <t>ПЕРЕВОЗКА ГРУЗОВ АВТОМОБИЛЕМ, РАССТОЯНИЕ ПЕРЕВОЗКИ 25КМ, КЛАСС ГРУЗА 1 (МУСОР)</t>
  </si>
  <si>
    <t>3457</t>
  </si>
  <si>
    <t>АВТОМОБИЛИ-САМОСВАЛЫ ГРУЗОПОДЪЕМНОСТЬЮ ДО 25 Т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</si>
  <si>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</si>
  <si>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</si>
  <si>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</si>
  <si>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6.1</t>
  </si>
  <si>
    <t>6.2</t>
  </si>
  <si>
    <t>107</t>
  </si>
  <si>
    <t>АВТОГРЕЙДЕРЫ СРЕДНЕГО ТИПА 99 (135) КВТ (Л.С.)</t>
  </si>
  <si>
    <t>6.3</t>
  </si>
  <si>
    <t>6.4</t>
  </si>
  <si>
    <t>258</t>
  </si>
  <si>
    <t>БУЛЬДОЗЕРЫ ПРИ РАБОТЕ НА ДРУГИХ ВИДАХ СТРОИТЕЛЬСТВА 79 (108) КВТ (Л.С.)</t>
  </si>
  <si>
    <t>6.5</t>
  </si>
  <si>
    <t>621</t>
  </si>
  <si>
    <t>КАТКИ ДОРОЖНЫЕ САМОХОДНЫЕ ГЛАДКИЕ 8 Т</t>
  </si>
  <si>
    <t>6.6</t>
  </si>
  <si>
    <t>623</t>
  </si>
  <si>
    <t>КАТКИ ДОРОЖНЫЕ САМОХОДНЫЕ ГЛАДКИЕ 13 Т</t>
  </si>
  <si>
    <t>6.7</t>
  </si>
  <si>
    <t>1135</t>
  </si>
  <si>
    <t>МАШИНЫ ПОЛИВОМОЕЧНЫЕ 6000 Л</t>
  </si>
  <si>
    <t>6.8</t>
  </si>
  <si>
    <t>23074</t>
  </si>
  <si>
    <t>ЩЕБЕНЬ ИЗ ПРИРОДНОГО КАМНЯ ДЛЯ СТРОИТЕЛЬНЫХ РАБОТ МАРКА 800, ФРАКЦИЯ, ММ: 10-20</t>
  </si>
  <si>
    <t>6.9</t>
  </si>
  <si>
    <t>23076</t>
  </si>
  <si>
    <t>ЩЕБЕНЬ ИЗ ПРИРОДНОГО КАМНЯ ДЛЯ СТРОИТЕЛЬНЫХ РАБОТ МАРКА 800, ФРАКЦИЯ, ММ: 40-70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</si>
  <si>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</si>
  <si>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</si>
  <si>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7.1</t>
  </si>
  <si>
    <t>7.2</t>
  </si>
  <si>
    <t>97</t>
  </si>
  <si>
    <t>АВТОМОБИЛИ-САМОСВАЛЫ ГРУЗОПОДЪЕМНОСТЬЮ ДО 30 Т</t>
  </si>
  <si>
    <t>7.3</t>
  </si>
  <si>
    <t>464</t>
  </si>
  <si>
    <t>ГУДРОНАТОРЫ РУЧНЫЕ</t>
  </si>
  <si>
    <t>7.4</t>
  </si>
  <si>
    <t>7.5</t>
  </si>
  <si>
    <t>2798</t>
  </si>
  <si>
    <t>РЕЗЧИКИ ШВОВ ДИСКОВЫЕ</t>
  </si>
  <si>
    <t>7.6</t>
  </si>
  <si>
    <t>3097</t>
  </si>
  <si>
    <t>УКЛАДЧИКИ АСФАЛЬТОБЕТОНА ТИПА "VOGELE" S-1600</t>
  </si>
  <si>
    <t>7.7</t>
  </si>
  <si>
    <t>3348</t>
  </si>
  <si>
    <t>КАТКИ САМОХОДНЫЕ ДОРОЖНЫЕ ВИБРАЦИОННЫЕ ТИПА "DYNAPAC", "HAMM", "BOMAG", 8 Т</t>
  </si>
  <si>
    <t>7.8</t>
  </si>
  <si>
    <t>3349</t>
  </si>
  <si>
    <t>КАТКИ САМОХОДНЫЕ ДОРОЖНЫЕ ВИБРАЦИОННЫЕ ТИПА "DYNAPAC", "HAMM", "BOMAG", 10 Т</t>
  </si>
  <si>
    <t>7.9</t>
  </si>
  <si>
    <t>3350</t>
  </si>
  <si>
    <t>КАТКИ САМОХОДНЫЕ ДОРОЖНЫЕ ВИБРАЦИОННЫЕ ТИПА "DYNAPAC", "HAMM", "BOMAG", 13 Т</t>
  </si>
  <si>
    <t>7.10</t>
  </si>
  <si>
    <t>6131</t>
  </si>
  <si>
    <t>АСФАЛЬТОБЕТОННАЯ СМЕСЬ ПОРИСТАЯ КРУПНОЗЕРНИСТАЯ</t>
  </si>
  <si>
    <t>7.11</t>
  </si>
  <si>
    <t>30135</t>
  </si>
  <si>
    <t>БИТУМ</t>
  </si>
  <si>
    <t>8</t>
  </si>
  <si>
    <t>Е2713-011-02 ДОП. 9 К=4</t>
  </si>
  <si>
    <t>ПРИ ИЗМЕНЕНИИ ТОЛЩИНЫ ПОКРЫТИЯ НА 0,5 СМ ДОБАВЛЯТЬ К НОРМЕ 27-13-010-02 (ДОБАВИТЬ 2 СМ)</t>
  </si>
  <si>
    <t>8.1</t>
  </si>
  <si>
    <t>8.2</t>
  </si>
  <si>
    <t>8.3</t>
  </si>
  <si>
    <t>8.4</t>
  </si>
  <si>
    <t>8.5</t>
  </si>
  <si>
    <t>8.6</t>
  </si>
  <si>
    <t>8.7</t>
  </si>
  <si>
    <t>9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</si>
  <si>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</si>
  <si>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</si>
  <si>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</si>
  <si>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</si>
  <si>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</si>
  <si>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</si>
  <si>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</si>
  <si>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</si>
  <si>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</si>
  <si>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</si>
  <si>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</si>
  <si>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</si>
  <si>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6076</t>
  </si>
  <si>
    <t>АСФАЛЬТОБЕТОННАЯ СМЕСЬ ПЛОТНАЯ МЕЛКОЗЕРНИСТАЯ</t>
  </si>
  <si>
    <t>9.11</t>
  </si>
  <si>
    <t>10</t>
  </si>
  <si>
    <t>ПЕРЕВОЗКА ГРУЗОВ АВТОМОБИЛЕМ, РАССТОЯНИЕ ПЕРЕВОЗКИ 25КМ, КЛАСС ГРУЗА 1 (ЩЕБЕНЬ)</t>
  </si>
  <si>
    <t>10.1</t>
  </si>
  <si>
    <t>11</t>
  </si>
  <si>
    <t>ПЕРЕВОЗКА ГРУЗОВ АВТОМОБИЛЕМ, РАССТОЯНИЕ ПЕРЕВОЗКИ 25 КМ, КЛАСС ГРУЗА 1 (АСФАЛЬТОБЕТОН)</t>
  </si>
  <si>
    <t>11.1</t>
  </si>
  <si>
    <t>РАЗДЕЛ 2.СОПУТСТВУЮЩИЕ РАБОТЫ</t>
  </si>
  <si>
    <t>12</t>
  </si>
  <si>
    <t>Е2206-11-1</t>
  </si>
  <si>
    <t>ПОДВЕШИВАНИЕ ПОДЗЕМНЫХ КОММУНИКАЦИЙ ПРИ ПЕРЕСЕЧЕНИИ ИХ ТРАССОЙ ТРУБОПРОВОДА, ПЛОЩАДЬ СЕЧЕНИЯ КОРОБОВ ДО 0,1 М2</t>
  </si>
  <si>
    <t>М</t>
  </si>
  <si>
    <t>12.1</t>
  </si>
  <si>
    <t>12.2</t>
  </si>
  <si>
    <t>847</t>
  </si>
  <si>
    <t>КРАНЫ-ТРУБОУКЛАДЧИКИ ДЛЯ ТРУБ ДИАМЕТРОМ (ГРУЗОПОДЪЕМНОСТЬЮ) ДО 700 ММ (12,5 Т)</t>
  </si>
  <si>
    <t>12.3</t>
  </si>
  <si>
    <t>12.4</t>
  </si>
  <si>
    <t>30407</t>
  </si>
  <si>
    <t>ГВОЗДИ СТРОИТЕЛЬНЫЕ</t>
  </si>
  <si>
    <t>12.5</t>
  </si>
  <si>
    <t>36008</t>
  </si>
  <si>
    <t>ЛЕСОМАТЕРИАЛЫ КРУГЛЫЕ ХВОЙНЫХ ПОРОД ДЛЯ СТРОИТЕЛЬСТВА ДИАМЕТРОМ 14-24 СМ, ДЛИНОЙ 3-6,5 М</t>
  </si>
  <si>
    <t>12.6</t>
  </si>
  <si>
    <t>36053</t>
  </si>
  <si>
    <t>ДОСКИ ОБРЕЗНЫЕ ХВОЙНЫХ ПОРОД ДЛИНОЙ 4-6,5 М, ШИРИНОЙ 75-150 ММ, ТОЛЩИНОЙ 25 ММ, III СОРТА</t>
  </si>
  <si>
    <t>12.7</t>
  </si>
  <si>
    <t>44050</t>
  </si>
  <si>
    <t>БРУСКИ ОБРЕЗНЫЕ ХВОЙНЫХ ПОРОД ДЛИНОЙ 2-6,5 М, ТОЛЩИНОЙ 40-60 ММ, 2 СОРТА</t>
  </si>
  <si>
    <t>13</t>
  </si>
  <si>
    <t>С205-201</t>
  </si>
  <si>
    <t>ВОДООТКАЧКА</t>
  </si>
  <si>
    <t>МАШ.ЧАС</t>
  </si>
  <si>
    <t>РАЗДЕЛ 3.РАЗРАБОТКА ГРУНТА</t>
  </si>
  <si>
    <t>14</t>
  </si>
  <si>
    <t>Е102-58-2 ТЧ П.3.189 КЗТР=1,15</t>
  </si>
  <si>
    <t>КОПАНИЕ ЯМ ВРУЧНУЮ БЕЗ КРЕПЛЕНИЙ ДЛЯ СТОЕК И СТОЛБОВ БЕЗ ОТКОСОВ ГЛУБИНОЙ ДО 0,7 М ГРУППА ГРУНТОВ 2. РАССТОЯНИЕ ДО 1 М ОТ КАБЕЛЕЙ, ПРОЛОЖЕННЫХ В ТРУБОПРОВОДАХ ИЛИ КОРОБАХ, А ТАКЖЕ ОТ ВОДОПРОВОДНЫХ И КАНАЛИЗАЦИОННЫХ ТРУБ, ПРИМЕНЕН КОЭФФИЦИЕНТ К НОРМАМ ЗАТРАТ ТРУДА-1,15 (ШУРФОВКА)</t>
  </si>
  <si>
    <t>14.1</t>
  </si>
  <si>
    <t>15</t>
  </si>
  <si>
    <t>Е101-13-2</t>
  </si>
  <si>
    <t>РАЗРАБОТКА ГРУНТА С ПОГРУЗКОЙ НА АВТОМОБИЛИ-САМОСВАЛЫ ЭКСКАВАТОРАМИ С КОВШОМ ВМЕСТИМОСТЬЮ 1 (1-1,2) М3, ГРУППА ГРУНТОВ 2</t>
  </si>
  <si>
    <t>1000М3</t>
  </si>
  <si>
    <t>15.1</t>
  </si>
  <si>
    <t>15.2</t>
  </si>
  <si>
    <t>2265</t>
  </si>
  <si>
    <t>ЭКСКАВАТОРЫ ОДНОКОВШОВЫЕ ДИЗЕЛЬНЫЕ НА ГУСЕНИЧНОМ ХОДУ ПРИ РАБОТЕ НА ДРУГИХ ВИДАХ СТРОИТЕЛЬСТВА (КРОМЕ ВОДОХОЗЯЙСТВЕННОГО) 1 М3</t>
  </si>
  <si>
    <t>16</t>
  </si>
  <si>
    <t>Е102-57-2 ТЧ П.3.187 КЗТР=1,2</t>
  </si>
  <si>
    <t>ДОРАБОТКА ВРУЧНУЮ, ЗАЧИСТКА ДНА И СТЕНОК С ВЫКИДКОЙ ГРУНТА В КОТЛОВАНАХ И ТРАНШЕЯХ, РАЗРАБОТАННЫХ МЕХАНИЗИРОВАННЫМ СПОСОБОМ, ПРИМЕНЕН КОЭФФИЦИЕНТ К НОРМАМ ЗАТРАТ ТРУДА - 1,2</t>
  </si>
  <si>
    <t>16.1</t>
  </si>
  <si>
    <t>17</t>
  </si>
  <si>
    <t>Е311-048-01</t>
  </si>
  <si>
    <t>ПОГРУЗОЧНО-РАЗГРУЗОЧНЫЕ РАБОТЫ ПРИ АВТОМОБИЛЬНЫХ ПЕРЕВОЗКАХ. ГРУНТ РАСТИТЕЛЬНОГО СЛОЯ (ЗЕМЛЯ, ПЕРЕГНОЙ): ПОГРУЗКА</t>
  </si>
  <si>
    <t>17.1</t>
  </si>
  <si>
    <t>18</t>
  </si>
  <si>
    <t>18.1</t>
  </si>
  <si>
    <t>19</t>
  </si>
  <si>
    <t>С140-12303</t>
  </si>
  <si>
    <t>ГРАВИЙНО-ПЕСЧАНАЯ СМЕСЬ (НЕУПЛОТНЕННАЯ)</t>
  </si>
  <si>
    <t>20</t>
  </si>
  <si>
    <t>ПЕРЕВОЗКА ГРУЗОВ АВТОМОБИЛЕМ, РАССТОЯНИЕ ПЕРЕВОЗКИ 25 КМ, КЛАСС ГРУЗА 1(ГПС)</t>
  </si>
  <si>
    <t>20.1</t>
  </si>
  <si>
    <t>21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</si>
  <si>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</si>
  <si>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</si>
  <si>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21.1</t>
  </si>
  <si>
    <t>22</t>
  </si>
  <si>
    <t>Е102-61-3</t>
  </si>
  <si>
    <t>ЗАСЫПКА ВРУЧНУЮ ТРАНШЕЙ, ПАЗУХ КОТЛОВАНОВ И ЯМ, ГРУППА ГРУНТОВ 3</t>
  </si>
  <si>
    <t>22.1</t>
  </si>
  <si>
    <t>23</t>
  </si>
  <si>
    <t>Е0102-005-02</t>
  </si>
  <si>
    <t>УПЛОТНЕНИЕ ГРУНТА ПНЕВМАТИЧЕСКИМИ ТРАМБОВКАМИ, ГРУППА ГРУНТОВ 3, 4</t>
  </si>
  <si>
    <t>23.1</t>
  </si>
  <si>
    <t>23.2</t>
  </si>
  <si>
    <t>23.3</t>
  </si>
  <si>
    <t>1866</t>
  </si>
  <si>
    <t>ТРАМБОВКИ ПНЕВМАТИЧЕСКИЕ</t>
  </si>
  <si>
    <t>24</t>
  </si>
  <si>
    <t>Е102-6-1</t>
  </si>
  <si>
    <t>ПОЛИВ ВОДОЙ УПЛОТНЯЕМОГО ГРУНТА НАСЫПЕЙ</t>
  </si>
  <si>
    <t>24.1</t>
  </si>
  <si>
    <t>24.2</t>
  </si>
  <si>
    <t>25</t>
  </si>
  <si>
    <t>Е101-36-2</t>
  </si>
  <si>
    <t>ПЛАНИРОВКА ПЛОЩАДЕЙ БУЛЬДОЗЕРАМИ МОЩНОСТЬЮ 79 (108) КВТ (Л.С.)</t>
  </si>
  <si>
    <t>25.1</t>
  </si>
  <si>
    <t>26</t>
  </si>
  <si>
    <t>Е0102-027-06</t>
  </si>
  <si>
    <t>ПЛАНИРОВКА ПЛОЩАДЕЙ РУЧНЫМ СПОСОБОМ, ГРУППА ГРУНТОВ 3</t>
  </si>
  <si>
    <t>26.1</t>
  </si>
  <si>
    <t>РАЗДЕЛ 4.ЭЛЕМЕНТЫ ТРАССЫ</t>
  </si>
  <si>
    <t>27</t>
  </si>
  <si>
    <t>Е66-47-1</t>
  </si>
  <si>
    <t>РАЗБОРКА СБОРНЫХ ЖЕЛЕЗОБЕТОННЫХ КОНСТРУКЦИЙ КАНАЛОВ ПЕРЕКРЫВАЕМЫХ: ПЛИТАМИ</t>
  </si>
  <si>
    <t>27.1</t>
  </si>
  <si>
    <t>27.2</t>
  </si>
  <si>
    <t>762</t>
  </si>
  <si>
    <t>КРАНЫ НА АВТОМОБИЛЬНОМ ХОДУ ПРИ РАБОТЕ НА ДРУГИХ ВИДАХ СТРОИТЕЛЬСТВА 10 Т</t>
  </si>
  <si>
    <t>28</t>
  </si>
  <si>
    <t>Е66-12-5</t>
  </si>
  <si>
    <t>ОЧИСТКА НЕПРОХОДНЫХ КАНАЛОВ ОТ: МОКРОГО ИЛА И ГРЯЗИ ПРИ СНЯТЫХ ТРУБАХ, ГЛУБИНА ОЧИСТКИ ДО 2 М</t>
  </si>
  <si>
    <t>28.1</t>
  </si>
  <si>
    <t>29</t>
  </si>
  <si>
    <t>29.1</t>
  </si>
  <si>
    <t>29.2</t>
  </si>
  <si>
    <t>30</t>
  </si>
  <si>
    <t>30.1</t>
  </si>
  <si>
    <t>31</t>
  </si>
  <si>
    <t>Е0706-1-1</t>
  </si>
  <si>
    <t>УСТРОЙСТВО НЕПРОХОДНЫХ КАНАЛОВ ОДНОЯЧЕЙКОВЫХ ПЕРЕКРЫВАЕМЫХ ИЛИ ОПИРАЮЩИХСЯ НА ПЛИТУ</t>
  </si>
  <si>
    <t>31.1</t>
  </si>
  <si>
    <t>31.2</t>
  </si>
  <si>
    <t>31.3</t>
  </si>
  <si>
    <t>913</t>
  </si>
  <si>
    <t>КОТЛЫ БИТУМНЫЕ ПЕРЕДВИЖНЫЕ 400 Л</t>
  </si>
  <si>
    <t>31.4</t>
  </si>
  <si>
    <t>31.5</t>
  </si>
  <si>
    <t>30105</t>
  </si>
  <si>
    <t>БИТУМЫ НЕФТЯНЫЕ СТРОИТЕЛЬНЫЕ КРОВЕЛЬНЫЕ, МАРКИ БНК-90/30</t>
  </si>
  <si>
    <t>31.6</t>
  </si>
  <si>
    <t>31.7</t>
  </si>
  <si>
    <t>34006</t>
  </si>
  <si>
    <t>ТОПЛИВО ДИЗЕЛЬНОЕ</t>
  </si>
  <si>
    <t>31.8</t>
  </si>
  <si>
    <t>36057</t>
  </si>
  <si>
    <t>ПИЛОМАТЕРИАЛЫ ХВОЙНЫХ ПОРОД ДОСКИ ОБРЕЗНЫЕ ДЛИНОЙ 4-6,5 М, ШИРИНОЙ 75-150 ММ, ТОЛЩИНОЙ 32-40 ММ III СОРТА</t>
  </si>
  <si>
    <t>32</t>
  </si>
  <si>
    <t>403-345</t>
  </si>
  <si>
    <t>ПЛИТЫ П11-8</t>
  </si>
  <si>
    <t>ШТ</t>
  </si>
  <si>
    <t>33</t>
  </si>
  <si>
    <t>403-57</t>
  </si>
  <si>
    <t>ЛОТКИ Л11-8</t>
  </si>
  <si>
    <t>34</t>
  </si>
  <si>
    <t>Е66-5-1</t>
  </si>
  <si>
    <t>ВОССТАНОВЛЕНИЕ БЕТОННЫХ СТЕН КАНАЛОВ ПОСЛЕ РЕМОНТНЫХ РАБОТ</t>
  </si>
  <si>
    <t>34.1</t>
  </si>
  <si>
    <t>34.2</t>
  </si>
  <si>
    <t>34.3</t>
  </si>
  <si>
    <t>2509</t>
  </si>
  <si>
    <t>34.4</t>
  </si>
  <si>
    <t>6312</t>
  </si>
  <si>
    <t>БЕТОН ТЯЖЕЛЫЙ КЛАССА В7,5 /М-100/ ФРАКЦИИ 5-20 ММ</t>
  </si>
  <si>
    <t>34.5</t>
  </si>
  <si>
    <t>34.6</t>
  </si>
  <si>
    <t>32543</t>
  </si>
  <si>
    <t>ПРОВОЛОКА СВЕТЛАЯ ДИАМЕТРОМ 1,1 ММ</t>
  </si>
  <si>
    <t>34.7</t>
  </si>
  <si>
    <t>36117</t>
  </si>
  <si>
    <t>ПИЛОМАТЕРИАЛЫ ХВОЙНЫХ ПОРОД ДОСКИ ОБРЕЗНЫЕ ДЛИНОЙ 2-3,75 М, ШИРИНОЙ 75-150 ММ, ТОЛЩИНОЙ 32-40 ММ III СОРТА</t>
  </si>
  <si>
    <t>34.8</t>
  </si>
  <si>
    <t>51616</t>
  </si>
  <si>
    <t>ЩИТЫ ОПАЛУБКИ</t>
  </si>
  <si>
    <t>РАЗДЕЛ 5.НЕПОДВИЖНЫЕ ОПОРЫ</t>
  </si>
  <si>
    <t>35</t>
  </si>
  <si>
    <t>Е4604-1-2</t>
  </si>
  <si>
    <t>РАЗБОРКА ОСНОВАНИЙ БЕТОННЫХ НЕПОДВИЖНЫХ ОПОР</t>
  </si>
  <si>
    <t>35.1</t>
  </si>
  <si>
    <t>35.2</t>
  </si>
  <si>
    <t>35.3</t>
  </si>
  <si>
    <t>36</t>
  </si>
  <si>
    <t>Е66-48-1</t>
  </si>
  <si>
    <t>ДЕМОНТАЖ МЕТАЛЛОКОНСТРУКЦИЙ НЕПОДВИЖНЫХ И ДР. МЕТАЛЛОКОНСТРУКЦИЙ</t>
  </si>
  <si>
    <t>ТН</t>
  </si>
  <si>
    <t>36.1</t>
  </si>
  <si>
    <t>36.2</t>
  </si>
  <si>
    <t>36.3</t>
  </si>
  <si>
    <t>2577</t>
  </si>
  <si>
    <t>АППАРАТЫ ДЛЯ ГАЗОВОЙ СВАРКИ И РЕЗКИ</t>
  </si>
  <si>
    <t>36.4</t>
  </si>
  <si>
    <t>34241</t>
  </si>
  <si>
    <t>КИСЛОРОД ТЕХНИЧЕСКИЙ ГАЗООБРАЗНЫЙ</t>
  </si>
  <si>
    <t>36.5</t>
  </si>
  <si>
    <t>45077</t>
  </si>
  <si>
    <t>ПРОПАН-БУТАН, СМЕСЬ ТЕХНИЧЕСКАЯ</t>
  </si>
  <si>
    <t>37</t>
  </si>
  <si>
    <t>37.1</t>
  </si>
  <si>
    <t>37.2</t>
  </si>
  <si>
    <t>38</t>
  </si>
  <si>
    <t>38.1</t>
  </si>
  <si>
    <t>39</t>
  </si>
  <si>
    <t>Ц3801-008-01 ДОП. 10</t>
  </si>
  <si>
    <t>СБОРКА С ПОМОЩЬЮ ЛЕБЕДОК РУЧНЫХ (С УСТАНОВКОЙ И СНЯТИЕМ ИХ В ПРОЦЕССЕ РАБОТЫ) ИЛИ ВРУЧНУЮ (МЕЛКИХ ДЕТАЛЕЙ): ОПОРНЫХ КОНСТРУКЦИЙ ПОД ТРУБОПРОВОДЫ ВЕСОМ ДО 500 КГ/-ИЗГОТОВЛЕНИЕ НЕПОДВИЖНЫХ ОПОР</t>
  </si>
  <si>
    <t>39.1</t>
  </si>
  <si>
    <t>39.2</t>
  </si>
  <si>
    <t>766</t>
  </si>
  <si>
    <t>КРАНЫ НА АВТОМОБИЛЬНОМ ХОДУ ПРИ РАБОТЕ НА МОНТАЖЕ ТЕХНОЛОГИЧЕСКОГО ОБОРУДОВАНИЯ 10 Т</t>
  </si>
  <si>
    <t>39.3</t>
  </si>
  <si>
    <t>969</t>
  </si>
  <si>
    <t>ЛЕБЕДКИ РУЧНЫЕ И РЫЧАЖНЫЕ, ТЯГОВЫМ УСИЛИЕМ 31,39 (3,2) КН (Т)</t>
  </si>
  <si>
    <t>39.4</t>
  </si>
  <si>
    <t>1147</t>
  </si>
  <si>
    <t>МАШИНЫ ШЛИФОВАЛЬНЫЕ ЭЛЕКТРИЧЕСКИЕ</t>
  </si>
  <si>
    <t>39.5</t>
  </si>
  <si>
    <t>1567</t>
  </si>
  <si>
    <t>ПРЕСС-НОЖНИЦЫ КОМБИНИРОВАННЫЕ</t>
  </si>
  <si>
    <t>39.6</t>
  </si>
  <si>
    <t>1695</t>
  </si>
  <si>
    <t>СТАНКИ СВЕРЛИЛЬНЫЕ</t>
  </si>
  <si>
    <t>39.7</t>
  </si>
  <si>
    <t>1747</t>
  </si>
  <si>
    <t>СТАНКИ ТОКАРНО-ВИНТОРЕЗНЫЕ</t>
  </si>
  <si>
    <t>39.8</t>
  </si>
  <si>
    <t>2016</t>
  </si>
  <si>
    <t>УСТАНОВКИ ДЛЯ СВАРКИ РУЧНОЙ ДУГОВОЙ (ПОСТОЯННОГО ТОКА)</t>
  </si>
  <si>
    <t>39.9</t>
  </si>
  <si>
    <t>2510</t>
  </si>
  <si>
    <t>АВТОМОБИЛИ БОРТОВЫЕ ГРУЗОПОДЪЕМНОСТЬЮ ДО 8 Т</t>
  </si>
  <si>
    <t>39.10</t>
  </si>
  <si>
    <t>39.11</t>
  </si>
  <si>
    <t>39.12</t>
  </si>
  <si>
    <t>35315</t>
  </si>
  <si>
    <t>ЭЛЕКТРОДЫ ДИАМЕТРОМ 4 ММ Э50А</t>
  </si>
  <si>
    <t>39.13</t>
  </si>
  <si>
    <t>44897</t>
  </si>
  <si>
    <t>ШЛИФКРУГИ</t>
  </si>
  <si>
    <t>39.14</t>
  </si>
  <si>
    <t>45002</t>
  </si>
  <si>
    <t>КРУГ ОТРЕЗНОЙ</t>
  </si>
  <si>
    <t>39.15</t>
  </si>
  <si>
    <t>40</t>
  </si>
  <si>
    <t>Е0601-1-1 ДОП. 3</t>
  </si>
  <si>
    <t>ОБЕТОНИРОВАНИЕ НЕПОДВИЖНЫХ ОПОР</t>
  </si>
  <si>
    <t>40.1</t>
  </si>
  <si>
    <t>40.2</t>
  </si>
  <si>
    <t>403</t>
  </si>
  <si>
    <t>ВИБРАТОРЫ ГЛУБИННЫЕ</t>
  </si>
  <si>
    <t>40.3</t>
  </si>
  <si>
    <t>40.4</t>
  </si>
  <si>
    <t>40.5</t>
  </si>
  <si>
    <t>35516</t>
  </si>
  <si>
    <t>РОГОЖА</t>
  </si>
  <si>
    <t>41</t>
  </si>
  <si>
    <t>Е66-4-1 ДОП. 7</t>
  </si>
  <si>
    <t>СМЕНА ЖЕЛЕЗОБЕТОННЫХ ПОДУШЕК НА ДНЕ КАНАЛОВ ПОД ТРУБОПРОВОДЫ</t>
  </si>
  <si>
    <t>41.1</t>
  </si>
  <si>
    <t>41.2</t>
  </si>
  <si>
    <t>41.3</t>
  </si>
  <si>
    <t>41.4</t>
  </si>
  <si>
    <t>12181</t>
  </si>
  <si>
    <t>РАСТВОР ЦЕМЕНТНО-ПЕСЧАНЫЙ М-100</t>
  </si>
  <si>
    <t>42</t>
  </si>
  <si>
    <t>403-274</t>
  </si>
  <si>
    <t>ОПОРНАЯ ПОДУШКА ОП-2</t>
  </si>
  <si>
    <t>43</t>
  </si>
  <si>
    <t>403-275</t>
  </si>
  <si>
    <t>ОПОРНАЯ ПОДУШКА ОП-3</t>
  </si>
  <si>
    <t>44</t>
  </si>
  <si>
    <t>СМАТЕРИАЛ</t>
  </si>
  <si>
    <t>ПРОКЛАДКИ ДИЭЛЕКТРИЧЕСКИЕ (ПАРОНИТ)</t>
  </si>
  <si>
    <t>45</t>
  </si>
  <si>
    <t>45.1</t>
  </si>
  <si>
    <t>РАЗДЕЛ 6.ТРУБОПРОВОДЫ И АРМАТУРА</t>
  </si>
  <si>
    <t>46</t>
  </si>
  <si>
    <t>Е66-16-4</t>
  </si>
  <si>
    <t>ДЕМОНТАЖ ТРУБОПРОВОДОВ В НЕПРОХОДНЫХ КАНАЛАХ КРАНОМ, ДИАМЕТРОМ ТРУБ ДО: 150 ММ</t>
  </si>
  <si>
    <t>46.1</t>
  </si>
  <si>
    <t>46.2</t>
  </si>
  <si>
    <t>46.3</t>
  </si>
  <si>
    <t>46.4</t>
  </si>
  <si>
    <t>46.5</t>
  </si>
  <si>
    <t>46.6</t>
  </si>
  <si>
    <t>34340</t>
  </si>
  <si>
    <t>47</t>
  </si>
  <si>
    <t>Е66-16-6</t>
  </si>
  <si>
    <t>ДЕМОНТАЖ ТРУБОПРОВОДОВ В НЕПРОХОДНЫХ КАНАЛАХ КРАНОМ, ДИАМЕТРОМ ТРУБ ДО: 250 ММ</t>
  </si>
  <si>
    <t>47.1</t>
  </si>
  <si>
    <t>47.2</t>
  </si>
  <si>
    <t>47.3</t>
  </si>
  <si>
    <t>47.4</t>
  </si>
  <si>
    <t>47.5</t>
  </si>
  <si>
    <t>47.6</t>
  </si>
  <si>
    <t>48</t>
  </si>
  <si>
    <t>Е66-049-04 ДОП. 8</t>
  </si>
  <si>
    <t>ДЕМОНТАЖ ТРУБОПРОВОДОВ ИЗ СТАЛЬНЫХ ТРУБ, ДИАМЕТРОМ ТРУБ ДО: 150 ММ (В КАМЕРАХ)</t>
  </si>
  <si>
    <t>48.1</t>
  </si>
  <si>
    <t>48.2</t>
  </si>
  <si>
    <t>48.3</t>
  </si>
  <si>
    <t>48.4</t>
  </si>
  <si>
    <t>48.5</t>
  </si>
  <si>
    <t>48.6</t>
  </si>
  <si>
    <t>49</t>
  </si>
  <si>
    <t>Е66-049-06 ДОП. 8</t>
  </si>
  <si>
    <t>ДЕМОНТАЖ ТРУБОПРОВОДОВ ИЗ СТАЛЬНЫХ ТРУБ, ДИАМЕТРОМ ТРУБ ДО: 250 ММ (В КАМЕРАХ)</t>
  </si>
  <si>
    <t>49.1</t>
  </si>
  <si>
    <t>49.2</t>
  </si>
  <si>
    <t>49.3</t>
  </si>
  <si>
    <t>49.4</t>
  </si>
  <si>
    <t>49.5</t>
  </si>
  <si>
    <t>49.6</t>
  </si>
  <si>
    <t>50</t>
  </si>
  <si>
    <t>Е66-049-03 ДОП. 8</t>
  </si>
  <si>
    <t>ДЕМОНТАЖ ТРУБОПРОВОДОВ ИЗ СТАЛЬНЫХ ТРУБ, ДИАМЕТРОМ ТРУБ ДО: 100 ММ (ОТПАИ)</t>
  </si>
  <si>
    <t>50.1</t>
  </si>
  <si>
    <t>50.2</t>
  </si>
  <si>
    <t>50.3</t>
  </si>
  <si>
    <t>50.4</t>
  </si>
  <si>
    <t>50.5</t>
  </si>
  <si>
    <t>50.6</t>
  </si>
  <si>
    <t>51</t>
  </si>
  <si>
    <t>ДЕМОНТАЖ ТРУБОПРОВОДОВ ИЗ СТАЛЬНЫХ ТРУБ, ДИАМЕТРОМ ТРУБ ДО: 150 ММ (ОТПАИ)</t>
  </si>
  <si>
    <t>51.1</t>
  </si>
  <si>
    <t>51.2</t>
  </si>
  <si>
    <t>51.3</t>
  </si>
  <si>
    <t>51.4</t>
  </si>
  <si>
    <t>51.5</t>
  </si>
  <si>
    <t>51.6</t>
  </si>
  <si>
    <t>52</t>
  </si>
  <si>
    <t>52.1</t>
  </si>
  <si>
    <t>53</t>
  </si>
  <si>
    <t>Е2401-2-6</t>
  </si>
  <si>
    <t>ПРОКЛАДКА В НЕПРОХОДНОМ КАНАЛЕ СТАЛЬНЫХ ТРУБОПРОВОДОВ Д=150 ММ ПРИ УСЛОВНОМ ДАВЛЕНИИ 1,6 МПА И ТЕМПЕРАТУРЕ 150 ГР.С</t>
  </si>
  <si>
    <t>КМ</t>
  </si>
  <si>
    <t>53.1</t>
  </si>
  <si>
    <t>53.2</t>
  </si>
  <si>
    <t>128</t>
  </si>
  <si>
    <t>АГРЕГАТЫ СВАРОЧНЫЕ ПЕРЕДВИЖНЫЕ С НОМИНАЛЬНЫМ СВАРОЧНЫМ ТОКОМ 250-400 А С ДИЗЕЛЬНЫМ ДВИГАТЕЛЕМ</t>
  </si>
  <si>
    <t>53.3</t>
  </si>
  <si>
    <t>53.4</t>
  </si>
  <si>
    <t>53.5</t>
  </si>
  <si>
    <t>846</t>
  </si>
  <si>
    <t>КРАНЫ-ТРУБОУКЛАДЧИКИ ДЛЯ ТРУБ ДИАМЕТРОМ (ГРУЗОПОДЪЕМНОСТЬЮ) ДО 400 ММ (6,3 Т)</t>
  </si>
  <si>
    <t>53.6</t>
  </si>
  <si>
    <t>53.7</t>
  </si>
  <si>
    <t>1684</t>
  </si>
  <si>
    <t>АГРЕГАТЫ НАПОЛНИТЕЛЬНО-ОПРЕССОВОЧНЫЕ ДО 70 М3/Ч</t>
  </si>
  <si>
    <t>53.8</t>
  </si>
  <si>
    <t>2349</t>
  </si>
  <si>
    <t>ЭЛЕКТРОСТАНЦИИ ПЕРЕДВИЖНЫЕ 4 КВТ</t>
  </si>
  <si>
    <t>53.9</t>
  </si>
  <si>
    <t>53.10</t>
  </si>
  <si>
    <t>35310</t>
  </si>
  <si>
    <t>ЭЛЕКТРОДЫ ДИАМЕТРОМ 4 ММ Э42</t>
  </si>
  <si>
    <t>53.11</t>
  </si>
  <si>
    <t>54</t>
  </si>
  <si>
    <t>Е2401-2-8</t>
  </si>
  <si>
    <t>ПРОКЛАДКА В НЕПРОХОДНОМ КАНАЛЕ СТАЛЬНЫХ ТРУБОПРОВОДОВ Д=250 ММ ПРИ УСЛОВНОМ ДАВЛЕНИИ 1,6 МПА И ТЕМПЕРАТУРЕ 150 ГР.С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</si>
  <si>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</si>
  <si>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</si>
  <si>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</si>
  <si>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</si>
  <si>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</si>
  <si>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</si>
  <si>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</si>
  <si>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</si>
  <si>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</si>
  <si>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54.10</t>
  </si>
  <si>
    <t>54.11</t>
  </si>
  <si>
    <t>55</t>
  </si>
  <si>
    <t>Е2401-3-6</t>
  </si>
  <si>
    <t>ПРОКЛАДКА В ПРОХОДНОМ КАНАЛЕ СТАЛЬНЫХ ТРУБОПРОВОДОВ Д=150 ММ ПРИ УСЛОВНОМ ДАВЛЕНИИ 1,6 МПА И ТЕМПЕРАТУРЕ 150 ГР.С (ТРУБЫ В КАМЕРАХ)</t>
  </si>
  <si>
    <t>55.1</t>
  </si>
  <si>
    <t>55.2</t>
  </si>
  <si>
    <t>55.3</t>
  </si>
  <si>
    <t>55.4</t>
  </si>
  <si>
    <t>55.5</t>
  </si>
  <si>
    <t>55.6</t>
  </si>
  <si>
    <t>55.7</t>
  </si>
  <si>
    <t>55.8</t>
  </si>
  <si>
    <t>55.9</t>
  </si>
  <si>
    <t>55.10</t>
  </si>
  <si>
    <t>55.11</t>
  </si>
  <si>
    <t>56</t>
  </si>
  <si>
    <t>Е2401-3-8</t>
  </si>
  <si>
    <t>ПРОКЛАДКА В ПРОХОДНОМ КАНАЛЕ СТАЛЬНЫХ ТРУБОПРОВОДОВ Д=250 ММ ПРИ УСЛОВНОМ ДАВЛЕНИИ 1,6 МПА И ТЕМПЕРАТУРЕ 150 ГР.С (ТРУБЫ В КАМЕРАХ)</t>
  </si>
  <si>
    <t>56.1</t>
  </si>
  <si>
    <t>56.2</t>
  </si>
  <si>
    <t>56.3</t>
  </si>
  <si>
    <t>56.4</t>
  </si>
  <si>
    <t>56.5</t>
  </si>
  <si>
    <t>56.6</t>
  </si>
  <si>
    <t>56.7</t>
  </si>
  <si>
    <t>56.8</t>
  </si>
  <si>
    <t>56.9</t>
  </si>
  <si>
    <t>56.10</t>
  </si>
  <si>
    <t>56.11</t>
  </si>
  <si>
    <t>57</t>
  </si>
  <si>
    <t>ТРУБЫ СТАЛЬНЫЕ ЭЛЕКТРОСВАРНЫЕ ПРЯМОШОВНЫЕ С ТЕРМОУСИЛЕНИЕМ СВАРНОГО ШВА СТ.3 ДН. 273Х6,0 ММ (ВЕС 1 ПМ - 40,10 КГ)</t>
  </si>
  <si>
    <t>58</t>
  </si>
  <si>
    <t>ТРУБЫ СТАЛЬНЫЕ ЭЛЕКТРОСВАРНЫЕ ПРЯМОШОВНЫЕ С ТЕРМОУСИЛЕНИЕМ СВАРНОГО ШВА СТ. 3 ДН. 159Х4,5 ММ (ВЕС 1 ПМ - 17,15 КГ)</t>
  </si>
  <si>
    <t>59</t>
  </si>
  <si>
    <t>ОПОРЫ НЕПОДВИЖНЫЕ</t>
  </si>
  <si>
    <t>60</t>
  </si>
  <si>
    <t>ОПОРЫ СКОЛЬЗЯЩИЕ Д=159 ММ</t>
  </si>
  <si>
    <t>61</t>
  </si>
  <si>
    <t>ОПОРЫ СКОЛЬЗЯЩИЕ Д=273 ММ</t>
  </si>
  <si>
    <t>62</t>
  </si>
  <si>
    <t>63</t>
  </si>
  <si>
    <t>Е2201-011-03</t>
  </si>
  <si>
    <t>УКЛАДКА СТАЛЬНЫХ ВОДОПРОВОДНЫХ ТРУБ С ГИДРАВЛИЧЕСКИМ ИСПЫТАНИЕМ ДИАМЕТРОМ 100 ММ (ОТПАИ)</t>
  </si>
  <si>
    <t>63.1</t>
  </si>
  <si>
    <t>63.2</t>
  </si>
  <si>
    <t>126</t>
  </si>
  <si>
    <t>АГРЕГАТЫ СВАРОЧНЫЕ ДВУХПОСТОВЫЕ ДЛЯ РУЧНОЙ СВАРКИ НА ТРАКТОРЕ 79 КВТ (108 Л.С.)</t>
  </si>
  <si>
    <t>63.3</t>
  </si>
  <si>
    <t>63.4</t>
  </si>
  <si>
    <t>1932</t>
  </si>
  <si>
    <t>63.5</t>
  </si>
  <si>
    <t>1959</t>
  </si>
  <si>
    <t>УСТАНОВКИ ДЛЯ ПОДОГРЕВА СТЫКОВ</t>
  </si>
  <si>
    <t>63.6</t>
  </si>
  <si>
    <t>63.7</t>
  </si>
  <si>
    <t>63.8</t>
  </si>
  <si>
    <t>36025</t>
  </si>
  <si>
    <t>БРУСКИ ОБРЕЗНЫЕ ХВОЙНЫХ ПОРОД ДЛИНОЙ 4-6,5 М, ШИРИНОЙ 75-150 ММ, ТОЛЩИНОЙ 40-75 ММ, III СОРТА</t>
  </si>
  <si>
    <t>63.9</t>
  </si>
  <si>
    <t>64</t>
  </si>
  <si>
    <t>ТРУБЫ СТАЛЬНЫЕ ЭЛЕКТРОСВАРНЫЕ ПРЯМОШОВНЫЕ ГОСТ 10705-80 ДН. 108Х3,5 ММ (ВЕС 1 ПМ - 9,02 КГ)</t>
  </si>
  <si>
    <t>65</t>
  </si>
  <si>
    <t>Е2201-011-05</t>
  </si>
  <si>
    <t>УКЛАДКА СТАЛЬНЫХ ВОДОПРОВОДНЫХ ТРУБ С ГИДРАВЛИЧЕСКИМ ИСПЫТАНИЕМ ДИАМЕТРОМ 150 ММ (ОТПАИ)</t>
  </si>
  <si>
    <t>65.1</t>
  </si>
  <si>
    <t>65.2</t>
  </si>
  <si>
    <t>65.3</t>
  </si>
  <si>
    <t>65.4</t>
  </si>
  <si>
    <t>65.5</t>
  </si>
  <si>
    <t>65.6</t>
  </si>
  <si>
    <t>65.7</t>
  </si>
  <si>
    <t>65.8</t>
  </si>
  <si>
    <t>32534</t>
  </si>
  <si>
    <t>ПРОВОЛОКА СВАРОЧНАЯ ЛЕГИРОВАННАЯ ДИАМЕТРОМ 4 ММ</t>
  </si>
  <si>
    <t>65.9</t>
  </si>
  <si>
    <t>65.10</t>
  </si>
  <si>
    <t>65.11</t>
  </si>
  <si>
    <t>66</t>
  </si>
  <si>
    <t>ТРУБЫ СТАЛЬНЫЕ ЭЛЕКТРОСВАРНЫЕ ПРЯМОШОВНЫЕ С ТЕРМОУСИЛЕНИЕМ СВАРНОГО ШВА СТ. 3 ДН. 159Х4 ММ (ВЕС 1 ПМ - 15,29 КГ)</t>
  </si>
  <si>
    <t>67</t>
  </si>
  <si>
    <t>Е2401-28-6</t>
  </si>
  <si>
    <t>УСТАНОВКА П-ОБРАЗНЫХ КОМПЕНСАТОРОВ ИЗ ТРУБ Д=150 ММ</t>
  </si>
  <si>
    <t>67.1</t>
  </si>
  <si>
    <t>67.2</t>
  </si>
  <si>
    <t>67.3</t>
  </si>
  <si>
    <t>67.4</t>
  </si>
  <si>
    <t>67.5</t>
  </si>
  <si>
    <t>67.6</t>
  </si>
  <si>
    <t>67.7</t>
  </si>
  <si>
    <t>67.8</t>
  </si>
  <si>
    <t>67.9</t>
  </si>
  <si>
    <t>67.10</t>
  </si>
  <si>
    <t>34350</t>
  </si>
  <si>
    <t>АЦЕТИЛЕН ГАЗООБРАЗНЫЙ ТЕХНИЧЕСКИЙ</t>
  </si>
  <si>
    <t>67.11</t>
  </si>
  <si>
    <t>67.12</t>
  </si>
  <si>
    <t>68</t>
  </si>
  <si>
    <t>Е2401-32-3</t>
  </si>
  <si>
    <t>УСТАНОВКА ЗАДВИЖЕК ИЛИ КЛАПАНОВ СТАЛЬНЫХ Д=100 ММ ДЛЯ ГОРЯЧЕЙ ВОДЫ И ПАРА</t>
  </si>
  <si>
    <t>68.1</t>
  </si>
  <si>
    <t>68.2</t>
  </si>
  <si>
    <t>68.3</t>
  </si>
  <si>
    <t>68.4</t>
  </si>
  <si>
    <t>68.5</t>
  </si>
  <si>
    <t>68.6</t>
  </si>
  <si>
    <t>68.7</t>
  </si>
  <si>
    <t>68.8</t>
  </si>
  <si>
    <t>68.9</t>
  </si>
  <si>
    <t>68.10</t>
  </si>
  <si>
    <t>68.11</t>
  </si>
  <si>
    <t>68.12</t>
  </si>
  <si>
    <t>68.13</t>
  </si>
  <si>
    <t>54303</t>
  </si>
  <si>
    <t>ЗАДВИЖКА СТАЛЬНАЯ ФЛАНЦЕВАЯ 30С41НЖ РУ-16 ДИАМЕТРОМ 100 ММ</t>
  </si>
  <si>
    <t>69</t>
  </si>
  <si>
    <t>Е2401-32-4</t>
  </si>
  <si>
    <t>УСТАНОВКА ЗАДВИЖЕК ИЛИ КЛАПАНОВ СТАЛЬНЫХ Д=150 ММ ДЛЯ ГОРЯЧЕЙ ВОДЫ И ПАРА</t>
  </si>
  <si>
    <t>69.1</t>
  </si>
  <si>
    <t>69.2</t>
  </si>
  <si>
    <t>69.3</t>
  </si>
  <si>
    <t>69.4</t>
  </si>
  <si>
    <t>69.5</t>
  </si>
  <si>
    <t>69.6</t>
  </si>
  <si>
    <t>69.7</t>
  </si>
  <si>
    <t>69.8</t>
  </si>
  <si>
    <t>69.9</t>
  </si>
  <si>
    <t>69.10</t>
  </si>
  <si>
    <t>69.11</t>
  </si>
  <si>
    <t>69.12</t>
  </si>
  <si>
    <t>69.13</t>
  </si>
  <si>
    <t>54304</t>
  </si>
  <si>
    <t>ЗАДВИЖКА СТАЛЬНАЯ ФЛАНЦЕВАЯ 30С41НЖ РУ-16 ДИАМЕТРОМ 150 ММ</t>
  </si>
  <si>
    <t>70</t>
  </si>
  <si>
    <t>Е2401-32-6</t>
  </si>
  <si>
    <t>УСТАНОВКА ЗАДВИЖЕК ИЛИ КЛАПАНОВ СТАЛЬНЫХ Д=250 ММ ДЛЯ ГОРЯЧЕЙ ВОДЫ И ПАРА</t>
  </si>
  <si>
    <t>70.1</t>
  </si>
  <si>
    <t>70.2</t>
  </si>
  <si>
    <t>70.3</t>
  </si>
  <si>
    <t>70.4</t>
  </si>
  <si>
    <t>70.5</t>
  </si>
  <si>
    <t>70.6</t>
  </si>
  <si>
    <t>70.7</t>
  </si>
  <si>
    <t>70.8</t>
  </si>
  <si>
    <t>70.9</t>
  </si>
  <si>
    <t>70.10</t>
  </si>
  <si>
    <t>70.11</t>
  </si>
  <si>
    <t>70.12</t>
  </si>
  <si>
    <t>70.13</t>
  </si>
  <si>
    <t>63529</t>
  </si>
  <si>
    <t>ЗАДВИЖКИ СТАЛЬНЫЕ ФЛАНЦЕВЫЕ 30С41НЖ РУ-16 ДИАМЕТРОМ 250 ММ</t>
  </si>
  <si>
    <t>71</t>
  </si>
  <si>
    <t>Ц1211-5-4</t>
  </si>
  <si>
    <t>ВРЕЗКА ТРУБОПРОВОДОВ УСЛОВНЫМ ДАВЛЕНИЕМ 2,5 МПА В ДЕЙСТВУЮЩИЕ МАГИСТРАЛИ. ДИАМЕТР НАРУЖНЫЙ ВРЕЗАЕМОЙ ТРУБЫ, ММ 108</t>
  </si>
  <si>
    <t>ВРЕЗКА</t>
  </si>
  <si>
    <t>71.1</t>
  </si>
  <si>
    <t>71.2</t>
  </si>
  <si>
    <t>1148</t>
  </si>
  <si>
    <t>МАШИНЫ ЭЛЕКТРОЗАЧИСТНЫЕ</t>
  </si>
  <si>
    <t>71.3</t>
  </si>
  <si>
    <t>71.4</t>
  </si>
  <si>
    <t>71.5</t>
  </si>
  <si>
    <t>35347</t>
  </si>
  <si>
    <t>ЭЛЕКТРОДЫ УОНИ 13/55</t>
  </si>
  <si>
    <t>71.6</t>
  </si>
  <si>
    <t>72</t>
  </si>
  <si>
    <t>Ц1211-5-6</t>
  </si>
  <si>
    <t>ВРЕЗКА ТРУБОПРОВОДОВ УСЛОВНЫМ ДАВЛЕНИЕМ 2,5 МПА В ДЕЙСТВУЮЩИЕ МАГИСТРАЛИ. ДИАМЕТР НАРУЖНЫЙ ВРЕЗАЕМОЙ ТРУБЫ, ММ 159</t>
  </si>
  <si>
    <t>72.1</t>
  </si>
  <si>
    <t>72.2</t>
  </si>
  <si>
    <t>72.3</t>
  </si>
  <si>
    <t>72.4</t>
  </si>
  <si>
    <t>72.5</t>
  </si>
  <si>
    <t>72.6</t>
  </si>
  <si>
    <t>73</t>
  </si>
  <si>
    <t>Ц1211-6-6</t>
  </si>
  <si>
    <t>ПРИСОЕДИНЕНИЕ ТРУБОПРОВОДОВ УСЛОВНЫМ ДАВЛЕНИЕМ ДО 2,5 МПА К ДЕЙСТВУЮЩЕЙ МАГИСТРАЛИ. ДИАМЕТР НАРУЖНЫЙ ПРИСОЕДИНЯЕМОЙ ТРУБЫ, ММ 159</t>
  </si>
  <si>
    <t>СОЕД.</t>
  </si>
  <si>
    <t>73.1</t>
  </si>
  <si>
    <t>73.2</t>
  </si>
  <si>
    <t>73.3</t>
  </si>
  <si>
    <t>73.4</t>
  </si>
  <si>
    <t>73.5</t>
  </si>
  <si>
    <t>73.6</t>
  </si>
  <si>
    <t>74</t>
  </si>
  <si>
    <t>Ц1211-6-8</t>
  </si>
  <si>
    <t>ПРИСОЕДИНЕНИЕ ТРУБОПРОВОДОВ УСЛОВНЫМ ДАВЛЕНИЕМ ДО 2,5 МПА К ДЕЙСТВУЮЩЕЙ МАГИСТРАЛИ. ДИАМЕТР НАРУЖНЫЙ ПРИСОЕДИНЯЕМОЙ ТРУБЫ, ММ 273</t>
  </si>
  <si>
    <t>74.1</t>
  </si>
  <si>
    <t>74.2</t>
  </si>
  <si>
    <t>74.3</t>
  </si>
  <si>
    <t>74.4</t>
  </si>
  <si>
    <t>74.5</t>
  </si>
  <si>
    <t>74.6</t>
  </si>
  <si>
    <t>75</t>
  </si>
  <si>
    <t>Е1303-2-15 К=2</t>
  </si>
  <si>
    <t>ОГРУНТОВКА МЕТАЛЛИЧЕСКИХ ПОВЕРХНОСТЕЙ ЗА ОДИН РАЗ ЛАКОМ БТ-577 (2 РАЗА)</t>
  </si>
  <si>
    <t>75.1</t>
  </si>
  <si>
    <t>75.2</t>
  </si>
  <si>
    <t>75.3</t>
  </si>
  <si>
    <t>75.4</t>
  </si>
  <si>
    <t>34035</t>
  </si>
  <si>
    <t>УАЙТ-СПИРИТ</t>
  </si>
  <si>
    <t>76</t>
  </si>
  <si>
    <t>Е2505-027-03</t>
  </si>
  <si>
    <t>КОНТРОЛЬ КАЧЕСТВА СВАРНЫХ СОЕДИНЕНИЙ ТРУБ УЛЬТРАЗВУКОВЫМ МЕТОДОМ НА ТРАССЕ, УСЛОВНЫЙ ДИАМЕТР: 150 ММ</t>
  </si>
  <si>
    <t>СТЫК</t>
  </si>
  <si>
    <t>76.1</t>
  </si>
  <si>
    <t>76.2</t>
  </si>
  <si>
    <t>21957</t>
  </si>
  <si>
    <t>ДОП.ПЕРЕМЕЩЕНИЕ РАБОЧИХ-СТРОИТЕЛЕЙ ПО ТРАССЕ ДО МЕСТА РАБОТЫ</t>
  </si>
  <si>
    <t>76.3</t>
  </si>
  <si>
    <t>21958</t>
  </si>
  <si>
    <t>ДОП.ПЕРЕМЕЩЕНИЕ МАШИНИСТОВ ПО ТРАССЕ ДО МЕСТА РАБОТЫ</t>
  </si>
  <si>
    <t>76.4</t>
  </si>
  <si>
    <t>501</t>
  </si>
  <si>
    <t>ДЕФЕКТОСКОПЫ УЛЬТРАЗВУКОВЫЕ</t>
  </si>
  <si>
    <t>76.5</t>
  </si>
  <si>
    <t>950</t>
  </si>
  <si>
    <t>ЛАБОРАТОРИИ ДЛЯ КОНТРОЛЯ СВАРНЫХ СОЕДИНЕНИЙ ВЫСОКОПРОХОДИМЫЕ, ПЕРЕДВИЖНЫЕ</t>
  </si>
  <si>
    <t>77</t>
  </si>
  <si>
    <t>Е2505-027-05</t>
  </si>
  <si>
    <t>КОНТРОЛЬ КАЧЕСТВА СВАРНЫХ СОЕДИНЕНИЙ ТРУБ УЛЬТРАЗВУКОВЫМ МЕТОДОМ НА ТРАССЕ, УСЛОВНЫЙ ДИАМЕТР: 300 ММ</t>
  </si>
  <si>
    <t>77.1</t>
  </si>
  <si>
    <t>77.2</t>
  </si>
  <si>
    <t>77.3</t>
  </si>
  <si>
    <t>77.4</t>
  </si>
  <si>
    <t>77.5</t>
  </si>
  <si>
    <t>78</t>
  </si>
  <si>
    <t>Е2203-1-5</t>
  </si>
  <si>
    <t>УСТАНОВКА ФАСОННЫХ ЧАСТЕЙ СТАЛЬНЫХ СВАРНЫХ ДИАМЕТРОМ 100-250 ММ</t>
  </si>
  <si>
    <t>78.1</t>
  </si>
  <si>
    <t>78.2</t>
  </si>
  <si>
    <t>78.3</t>
  </si>
  <si>
    <t>78.4</t>
  </si>
  <si>
    <t>35326</t>
  </si>
  <si>
    <t>ЭЛЕКТРОДЫ ДИАМЕТРОМ 6 ММ Э42</t>
  </si>
  <si>
    <t>79</t>
  </si>
  <si>
    <t>ОТВОД Д-108 ММ</t>
  </si>
  <si>
    <t>80</t>
  </si>
  <si>
    <t>ОТВОД Д-159 ММ</t>
  </si>
  <si>
    <t>81</t>
  </si>
  <si>
    <t>ОТВОД Д-273 ММ</t>
  </si>
  <si>
    <t>РАЗДЕЛ 7.ТЕПЛОИЗОЛЯЦИЯ</t>
  </si>
  <si>
    <t>82</t>
  </si>
  <si>
    <t>82.1</t>
  </si>
  <si>
    <t>83</t>
  </si>
  <si>
    <t>83.1</t>
  </si>
  <si>
    <t>83.2</t>
  </si>
  <si>
    <t>84</t>
  </si>
  <si>
    <t>84.1</t>
  </si>
  <si>
    <t>85</t>
  </si>
  <si>
    <t>ИЗОЛЯЦИЯ ТРУБОПРОВОДОВ Д-273 ММ МИНЕРАЛЬНОЙ ВАТОЙ Т.40 ММ</t>
  </si>
  <si>
    <t>85.1</t>
  </si>
  <si>
    <t>85.2</t>
  </si>
  <si>
    <t>14820</t>
  </si>
  <si>
    <t>ЛЕНТА БАНДАЖНАЯ</t>
  </si>
  <si>
    <t>85.3</t>
  </si>
  <si>
    <t>38502</t>
  </si>
  <si>
    <t>МИНЕРАЛЬНАЯ ВАТА</t>
  </si>
  <si>
    <t>86</t>
  </si>
  <si>
    <t>ИЗОЛЯЦИЯ ТРУБОПРОВОДОВ Д-159 ММ МИНЕРАЛЬНОЙ ВАТОЙ Т.40 ММ</t>
  </si>
  <si>
    <t>86.1</t>
  </si>
  <si>
    <t>86.2</t>
  </si>
  <si>
    <t>86.3</t>
  </si>
  <si>
    <t>87</t>
  </si>
  <si>
    <t>87.1</t>
  </si>
  <si>
    <t>87.2</t>
  </si>
  <si>
    <t>87.3</t>
  </si>
  <si>
    <t>1383</t>
  </si>
  <si>
    <t>УСТАНОВКИ ДЛЯ ИЗГОТОВЛЕНИЯ БАНДАЖЕЙ, ДИАФРАГМ, ПРЯЖЕК</t>
  </si>
  <si>
    <t>87.4</t>
  </si>
  <si>
    <t>87.5</t>
  </si>
  <si>
    <t>87.6</t>
  </si>
  <si>
    <t>87.7</t>
  </si>
  <si>
    <t>31920</t>
  </si>
  <si>
    <t>ИЗОЛ</t>
  </si>
  <si>
    <t>87.8</t>
  </si>
  <si>
    <t>87.9</t>
  </si>
  <si>
    <t>РАЗДЕЛ 8.ЭЛЕМЕНТЫ КАМЕРЫ</t>
  </si>
  <si>
    <t>88</t>
  </si>
  <si>
    <t>Е66-47-4</t>
  </si>
  <si>
    <t>РАЗБОРКА СБОРНЫХ ЖЕЛЕЗОБЕТОННЫХ КОНСТРУКЦИЙ: СНЯТИЕ ПЛИТ ПОКРЫТИЯ КАМЕР</t>
  </si>
  <si>
    <t>88.1</t>
  </si>
  <si>
    <t>88.2</t>
  </si>
  <si>
    <t>88.3</t>
  </si>
  <si>
    <t>88.4</t>
  </si>
  <si>
    <t>88.5</t>
  </si>
  <si>
    <t>89</t>
  </si>
  <si>
    <t>Е0701-6-4</t>
  </si>
  <si>
    <t>УКЛАДКА ПЛИТ ПЕРЕКРЫТИЙ ПЛОЩАДЬЮ ДО 5 М2 ПРИ НАИБОЛЬШЕЙ МАССЕ МОНТАЖНЫХ ЭЛЕМЕНТОВ ДО 5</t>
  </si>
  <si>
    <t>100ШТ</t>
  </si>
  <si>
    <t>89.1</t>
  </si>
  <si>
    <t>89.2</t>
  </si>
  <si>
    <t>89.3</t>
  </si>
  <si>
    <t>89.4</t>
  </si>
  <si>
    <t>89.5</t>
  </si>
  <si>
    <t>89.6</t>
  </si>
  <si>
    <t>31908</t>
  </si>
  <si>
    <t>РУБЕРОИД ПОДКЛАДОЧНЫЙ С ПЫЛЕВИДНОЙ ПОСЫПКОЙ РПП-300Б</t>
  </si>
  <si>
    <t>89.7</t>
  </si>
  <si>
    <t>32208</t>
  </si>
  <si>
    <t>СМАЗКА СОЛИДОЛ ЖИРОВОЙ "Ж"</t>
  </si>
  <si>
    <t>89.8</t>
  </si>
  <si>
    <t>89.9</t>
  </si>
  <si>
    <t>36058</t>
  </si>
  <si>
    <t>ПИЛОМАТЕРИАЛЫ ХВОЙНЫХ ПОРОД ДОСКИ ОБРЕЗНЫЕ ДЛИНОЙ 4-6,5 М, ШИРИНОЙ 75-150 ММ, ТОЛЩИНОЙ 32-40 ММ IV СОРТА</t>
  </si>
  <si>
    <t>89.10</t>
  </si>
  <si>
    <t>50777</t>
  </si>
  <si>
    <t>КОНСТРУКТИВНЫЕ ЭЛЕМЕНТЫ ВСПОМОГАТЕЛЬНОГО НАЗНАЧЕНИЯ, С ПРЕОБЛАДАНИЕМ ПРОФИЛЬНОГО ПРОКАТА СОБИРАЕМЫЕ ИЗ ДВУХ И БОЛЕЕ ДЕТАЛЕЙ, С ОТВЕРСТИЯМИ И БЕЗ ОТВЕРСТИЙ, СОЕДИНЯЕМЫЕ НА СВАРКЕ</t>
  </si>
  <si>
    <t>90</t>
  </si>
  <si>
    <t>403-290</t>
  </si>
  <si>
    <t>ПЛИТА ПП-1</t>
  </si>
  <si>
    <t>91</t>
  </si>
  <si>
    <t>403-291</t>
  </si>
  <si>
    <t>ПЛИТА ПП-1А</t>
  </si>
  <si>
    <t>92</t>
  </si>
  <si>
    <t>92.1</t>
  </si>
  <si>
    <t>93</t>
  </si>
  <si>
    <t>Е66-22-1</t>
  </si>
  <si>
    <t>ЗАМЕНА ЛЮКОВ И КИРПИЧНЫХ ГОРЛОВИН КОЛОДЦЕВ И КАМЕР</t>
  </si>
  <si>
    <t>ЛЮК</t>
  </si>
  <si>
    <t>93.1</t>
  </si>
  <si>
    <t>93.2</t>
  </si>
  <si>
    <t>93.3</t>
  </si>
  <si>
    <t>93.4</t>
  </si>
  <si>
    <t>12224</t>
  </si>
  <si>
    <t>РАСТВОР ГОТОВЫЙ КЛАДОЧНЫЙ ЦЕМЕНТНЫЙ, МАРКА 50</t>
  </si>
  <si>
    <t>93.5</t>
  </si>
  <si>
    <t>24864</t>
  </si>
  <si>
    <t>КИРПИЧ КЕРАМИЧЕСКИЙ</t>
  </si>
  <si>
    <t>1000 ШТ</t>
  </si>
  <si>
    <t>93.6</t>
  </si>
  <si>
    <t>37754</t>
  </si>
  <si>
    <t>ЛЮК ЧУГУННЫЙ ТЯЖЕЛЫЙ Д-80 ММ</t>
  </si>
  <si>
    <t>94</t>
  </si>
  <si>
    <t>ЗАМЕНА ЛЮКОВ И КИРПИЧНЫХ ГОРЛОВИН КОЛОДЦЕВ И КАМЕР (БЕЗ СТОИМОСТИ ЛЮКОВ)</t>
  </si>
  <si>
    <t>94.1</t>
  </si>
  <si>
    <t>94.2</t>
  </si>
  <si>
    <t>94.3</t>
  </si>
  <si>
    <t>94.4</t>
  </si>
  <si>
    <t>94.5</t>
  </si>
  <si>
    <t>РАЗДЕЛ 9.ВОЗВРАТ СТОИМОСТИ МАТЕРИАЛОВ ЗАКАЗЧИКА</t>
  </si>
  <si>
    <t>95</t>
  </si>
  <si>
    <t>ВОЗВРАТ</t>
  </si>
  <si>
    <t>ТРУБЫ СТАЛЬНЫЕ ЭЛЕКТРОСВАРНЫЕ Д=273 ММ (ВОЗВРАТ)</t>
  </si>
  <si>
    <t>96</t>
  </si>
  <si>
    <t>ТРУБЫ СТАЛЬНЫЕ ЭЛЕКТРОСВАРНЫЕ Д=159 ММ (ВОЗВРАТ)</t>
  </si>
  <si>
    <t>МЕТАЛЛОЛОМ (НЕПОДВИЖНЫЕ ОПОРЫ, ОТПАИ, ДРЕНАЖНЫЕ ТРУБЫ, ЛЕСТНИЦЫ) (ВОЗВРАТ)</t>
  </si>
  <si>
    <t>ЗАТРАТЫ ТРУДА ПО СПЕЦИАЛЬНОСТЯМ</t>
  </si>
  <si>
    <t>КАПИТАЛЬНЫЙ РЕМОНТ (ПЕРЕКЛАДКА) ТЕПЛОВЫХ СЕТЕЙ: КОТ.ТЦ-6 КУЙЛЮК-ОБВОДНАЯ ОТ ТК-4 ДО ТК-6 (РУ-9)</t>
  </si>
  <si>
    <t>ЛОКАЛЬНАЯ РЕСУРСНАЯ СМЕТА № 2-8</t>
  </si>
  <si>
    <t>КОМПРЕССОР МАРКИ LGСУ-18/17 УUСНАI/СUММINS 6СТА8.3-С260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</si>
  <si>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</si>
  <si>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</si>
  <si>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</si>
  <si>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КАТКИ САМОХОДНЫЕ ДОРОЖНЫЕ ВИБРАЦИОННЫЕ ТИПА "DУNАРАС", "НАММ", "ВОМАG", 13 Т</t>
  </si>
  <si>
    <r>
      <t xml:space="preserve">ТРУБЫ СТАЛЬНЫЕ ЭЛЕКТРОСВАРНЫЕ ПРЯМОШОВНЫЕ С ТЕРМОУСИЛЕНИЕМ СВАРНОГО ШВА СТ. 3 ДН. 159Х4,5 ММ (ВЕС 1 ПМ - 17,15 КГ) </t>
    </r>
    <r>
      <rPr>
        <b/>
        <sz val="10"/>
        <rFont val="Times New Roman"/>
        <family val="1"/>
        <charset val="204"/>
      </rPr>
      <t>-ВОЗВРАТ СТОИМОСТИ</t>
    </r>
  </si>
  <si>
    <r>
      <t xml:space="preserve">ТРУБЫ СТАЛЬНЫЕ ЭЛЕКТРОСВАРНЫЕ ПРЯМОШОВНЫЕ С ТЕРМОУСИЛЕНИЕМ СВАРНОГО ШВА СТ.3 ДН. 273Х6,0 ММ (ВЕС 1 ПМ - 40,10 КГ)  </t>
    </r>
    <r>
      <rPr>
        <b/>
        <sz val="10"/>
        <rFont val="Times New Roman"/>
        <family val="1"/>
        <charset val="204"/>
      </rPr>
      <t>-ВОЗВРАТ СТОИМОСТИ</t>
    </r>
  </si>
  <si>
    <t>ОПОРЫ СКОЛЬЗЯЩИЕ Д 159 ММ</t>
  </si>
  <si>
    <t>ОПОРЫ СКОЛЬЗЯЩИЕ Д 273 ММ</t>
  </si>
  <si>
    <t>РЕСУРСЫ ПО ПРОЕКТУ</t>
  </si>
  <si>
    <t>ИТОГО РЕСУРСЫ ПО ПРОЕКТУ</t>
  </si>
  <si>
    <t>ВОЗВРАЩАЕМЫЕ МАТЕРИАЛЬНЫЕ РЕСУРСЫ</t>
  </si>
  <si>
    <t>ТРУБЫ СТАЛЬНЫЕ ЭЛЕКТРОСВАРНЫЕ Д±273 ММ (ВОЗВРАТ)</t>
  </si>
  <si>
    <t>ТРУБЫ СТАЛЬНЫЕ ЭЛЕКТРОСВАРНЫЕ Д±159 ММ (ВОЗВРАТ)</t>
  </si>
  <si>
    <t>ИТОГО ВОЗВРАЩАЕМЫХ МАТЕРИАЛЬНЫХ РЕСУРСОВ</t>
  </si>
  <si>
    <t xml:space="preserve"> АСФАЛЬТОБЕТОН, ЩЕБЕНЬ, ПГС</t>
  </si>
  <si>
    <t>ТРАНСПОРТНЫЕ РАСХОДЫ -ДЛЯ ВЫЧЕТА С ПЕРЕВОЗКИ</t>
  </si>
  <si>
    <t>2-9</t>
  </si>
  <si>
    <t xml:space="preserve"> КАПИТАЛЬНЫЙ РЕМОНТ (ПЕРЕКЛАДКА) ТЕПЛОВЫХ СЕТЕЙ: КОТ.ТЦ-7 ТУЗЕЛ-1 КВ ОТ ТК-25 ДО ТК-30 (РУ-9)</t>
  </si>
  <si>
    <t>44.1</t>
  </si>
  <si>
    <t>ДЕМОНТАЖ ТРУБОПРОВОДОВ В НЕПРОХОДНЫХ КАНАЛАХ КРАНОМ, ДИАМЕТРОМ ТРУБ ДО: 125 ММ</t>
  </si>
  <si>
    <t>45.2</t>
  </si>
  <si>
    <t>45.3</t>
  </si>
  <si>
    <t>45.4</t>
  </si>
  <si>
    <t>45.5</t>
  </si>
  <si>
    <t>45.6</t>
  </si>
  <si>
    <t>Е66-049-01 ДОП. 8</t>
  </si>
  <si>
    <t>ДЕМОНТАЖ ТРУБОПРОВОДОВ ИЗ СТАЛЬНЫХ ТРУБ, ДИАМЕТРОМ ТРУБ ДО: 50 ММ (ОТПАИ)</t>
  </si>
  <si>
    <t>Е66-049-02 ДОП. 8</t>
  </si>
  <si>
    <t>ДЕМОНТАЖ ТРУБОПРОВОДОВ ИЗ СТАЛЬНЫХ ТРУБ, ДИАМЕТРОМ ТРУБ ДО: 80 ММ (ОТПАИ)</t>
  </si>
  <si>
    <t>52.2</t>
  </si>
  <si>
    <t>52.3</t>
  </si>
  <si>
    <t>52.4</t>
  </si>
  <si>
    <t>52.5</t>
  </si>
  <si>
    <t>52.6</t>
  </si>
  <si>
    <t>52.7</t>
  </si>
  <si>
    <t>52.8</t>
  </si>
  <si>
    <t>52.9</t>
  </si>
  <si>
    <t>52.10</t>
  </si>
  <si>
    <t>52.11</t>
  </si>
  <si>
    <t>Е2201-011-01</t>
  </si>
  <si>
    <t>УКЛАДКА СТАЛЬНЫХ ВОДОПРОВОДНЫХ ТРУБ С ГИДРАВЛИЧЕСКИМ ИСПЫТАНИЕМ ДИАМЕТРОМ 50 ММ (ОТПАИ)</t>
  </si>
  <si>
    <t>58.1</t>
  </si>
  <si>
    <t>58.2</t>
  </si>
  <si>
    <t>58.3</t>
  </si>
  <si>
    <t>58.4</t>
  </si>
  <si>
    <t>58.5</t>
  </si>
  <si>
    <t>58.6</t>
  </si>
  <si>
    <t>58.7</t>
  </si>
  <si>
    <t>58.8</t>
  </si>
  <si>
    <t>58.9</t>
  </si>
  <si>
    <t>ТРУБЫ СТАЛЬНЫЕ ЭЛЕКТРОСВАРНЫЕ ПРЯМОШОВНЫЕ ГОСТ 10705-80 ДН. 57Х3,0 ММ (ВЕС 1 ПМ - 4,00 КГ)</t>
  </si>
  <si>
    <t>Е2201-011-02</t>
  </si>
  <si>
    <t>УКЛАДКА СТАЛЬНЫХ ВОДОПРОВОДНЫХ ТРУБ С ГИДРАВЛИЧЕСКИМ ИСПЫТАНИЕМ ДИАМЕТРОМ 75 ММ (ОТПАИ)</t>
  </si>
  <si>
    <t>60.1</t>
  </si>
  <si>
    <t>60.2</t>
  </si>
  <si>
    <t>60.3</t>
  </si>
  <si>
    <t>60.4</t>
  </si>
  <si>
    <t>60.5</t>
  </si>
  <si>
    <t>60.6</t>
  </si>
  <si>
    <t>60.7</t>
  </si>
  <si>
    <t>60.8</t>
  </si>
  <si>
    <t>60.9</t>
  </si>
  <si>
    <t>ТРУБЫ СТАЛЬНЫЕ ЭЛЕКТРОСВАРНЫЕ ПРЯМОШОВНЫЕ ГОСТ 10705-80 ДН. 76Х3,0 ММ (ВЕС 1 ПМ - 5,40 КГ)</t>
  </si>
  <si>
    <t>62.1</t>
  </si>
  <si>
    <t>62.2</t>
  </si>
  <si>
    <t>62.3</t>
  </si>
  <si>
    <t>62.4</t>
  </si>
  <si>
    <t>62.5</t>
  </si>
  <si>
    <t>62.6</t>
  </si>
  <si>
    <t>62.7</t>
  </si>
  <si>
    <t>62.8</t>
  </si>
  <si>
    <t>62.9</t>
  </si>
  <si>
    <t>64.1</t>
  </si>
  <si>
    <t>64.2</t>
  </si>
  <si>
    <t>64.3</t>
  </si>
  <si>
    <t>64.4</t>
  </si>
  <si>
    <t>64.5</t>
  </si>
  <si>
    <t>64.6</t>
  </si>
  <si>
    <t>64.7</t>
  </si>
  <si>
    <t>64.8</t>
  </si>
  <si>
    <t>64.9</t>
  </si>
  <si>
    <t>64.10</t>
  </si>
  <si>
    <t>64.11</t>
  </si>
  <si>
    <t>Е2401-32-1</t>
  </si>
  <si>
    <t>УСТАНОВКА ЗАДВИЖЕК ИЛИ КЛАПАНОВ СТАЛЬНЫХ Д=50 ММ ДЛЯ ГОРЯЧЕЙ ВОДЫ И ПАРА</t>
  </si>
  <si>
    <t>66.1</t>
  </si>
  <si>
    <t>66.2</t>
  </si>
  <si>
    <t>66.3</t>
  </si>
  <si>
    <t>66.4</t>
  </si>
  <si>
    <t>66.5</t>
  </si>
  <si>
    <t>66.6</t>
  </si>
  <si>
    <t>66.7</t>
  </si>
  <si>
    <t>66.8</t>
  </si>
  <si>
    <t>66.9</t>
  </si>
  <si>
    <t>66.10</t>
  </si>
  <si>
    <t>66.11</t>
  </si>
  <si>
    <t>66.12</t>
  </si>
  <si>
    <t>66.13</t>
  </si>
  <si>
    <t>54301</t>
  </si>
  <si>
    <t>ЗАДВИЖКА СТАЛЬНАЯ ФЛАНЦЕВАЯ 30С41НЖ РУ-16 ДИАМЕТРОМ 50 ММ</t>
  </si>
  <si>
    <t>Е2401-32-2</t>
  </si>
  <si>
    <t>УСТАНОВКА ЗАДВИЖЕК ИЛИ КЛАПАНОВ СТАЛЬНЫХ Д=80 ММ ДЛЯ ГОРЯЧЕЙ ВОДЫ И ПАРА</t>
  </si>
  <si>
    <t>67.13</t>
  </si>
  <si>
    <t>54302</t>
  </si>
  <si>
    <t>ЗАДВИЖКА СТАЛЬНАЯ ФЛАНЦЕВАЯ 30С41НЖ РУ-16 ДИАМЕТРОМ 80 ММ</t>
  </si>
  <si>
    <t>Ц1211-5-1</t>
  </si>
  <si>
    <t>ВРЕЗКА ТРУБОПРОВОДОВ УСЛОВНЫМ ДАВЛЕНИЕМ 2,5 МПА В ДЕЙСТВУЮЩИЕ МАГИСТРАЛИ. ДИАМЕТР НАРУЖНЫЙ ВРЕЗАЕМОЙ ТРУБЫ, ММ 57</t>
  </si>
  <si>
    <t>Ц1211-5-2</t>
  </si>
  <si>
    <t>ВРЕЗКА ТРУБОПРОВОДОВ УСЛОВНЫМ ДАВЛЕНИЕМ 2,5 МПА В ДЕЙСТВУЮЩИЕ МАГИСТРАЛИ. ДИАМЕТР НАРУЖНЫЙ ВРЕЗАЕМОЙ ТРУБЫ, ММ 76</t>
  </si>
  <si>
    <t>ОТВОД Д-57 ММ</t>
  </si>
  <si>
    <t>ОТВОД Д-89 ММ</t>
  </si>
  <si>
    <t>86.4</t>
  </si>
  <si>
    <t>86.5</t>
  </si>
  <si>
    <t>86.6</t>
  </si>
  <si>
    <t>86.7</t>
  </si>
  <si>
    <t>86.8</t>
  </si>
  <si>
    <t>86.9</t>
  </si>
  <si>
    <t>88.6</t>
  </si>
  <si>
    <t>88.7</t>
  </si>
  <si>
    <t>88.8</t>
  </si>
  <si>
    <t>88.9</t>
  </si>
  <si>
    <t>88.10</t>
  </si>
  <si>
    <t>91.1</t>
  </si>
  <si>
    <t>92.2</t>
  </si>
  <si>
    <t>92.3</t>
  </si>
  <si>
    <t>92.4</t>
  </si>
  <si>
    <t>92.5</t>
  </si>
  <si>
    <t>92.6</t>
  </si>
  <si>
    <t>ТРУБЫ СТАЛЬНЫЕ ЭЛЕКТРОСВАРНЫЕ Д=133 ММ (ВОЗВРАТ)</t>
  </si>
  <si>
    <t>КАПИТАЛЬНЫЙ РЕМОНТ (ПЕРЕКЛАДКА) ТЕПЛОВЫХ СЕТЕЙ: КОТ.ТЦ-7 ТУЗЕЛ-1 КВ ОТ ТК-25 ДО ТК-30 (РУ-9)</t>
  </si>
  <si>
    <t>ЛОКАЛЬНАЯ РЕСУРСНАЯ СМЕТА № 2-9</t>
  </si>
  <si>
    <r>
      <t>ТРУБЫ СТАЛЬНЫЕ ЭЛЕКТРОСВАРНЫЕ ПРЯМОШОВНЫЕ С ТЕРМОУСИЛЕНИЕМ СВАРНОГО ШВА СТ. 3 ДН. 159Х4,5 ММ (ВЕС 1 ПМ - 17,15 КГ) -</t>
    </r>
    <r>
      <rPr>
        <b/>
        <sz val="10"/>
        <rFont val="Times New Roman"/>
        <family val="1"/>
        <charset val="204"/>
      </rPr>
      <t xml:space="preserve"> ВОЗВРАТ СТОИМОСТИ</t>
    </r>
  </si>
  <si>
    <t>2-7</t>
  </si>
  <si>
    <t xml:space="preserve"> КАПИТАЛЬНЫЙ РЕМОНТ (РЕМОНТНО-ВОССТАНОВИТЕЛЬНЫЕ РАБОТЫ) ТЕПЛОВЫХ СЕТЕЙ:УЛ.КАТТА-ХИРМОНТЕПА МЕЖДУ ТКМ-12-17 И ТКМ-1-25 (РУ-10)</t>
  </si>
  <si>
    <t>Е2713-011-02 ДОП. 9 К=20</t>
  </si>
  <si>
    <t>ПРИ ИЗМЕНЕНИИ ТОЛЩИНЫ ПОКРЫТИЯ НА 0,5 СМ ДОБАВЛЯТЬ К НОРМЕ 27-13-010-02 (ДОБАВИТЬ 10 СМ)</t>
  </si>
  <si>
    <t>Е2713-011-01 ДОП. 9 К=2</t>
  </si>
  <si>
    <t>ПРИ ИЗМЕНЕНИИ ТОЛЩИНЫ ПОКРЫТИЯ НА 0,5 СМ ДОБАВЛЯТЬ К НОРМЕ 27-13-010-01 (ДОБАВИТЬ 1 СМ)</t>
  </si>
  <si>
    <t>10.2</t>
  </si>
  <si>
    <t>10.3</t>
  </si>
  <si>
    <t>10.4</t>
  </si>
  <si>
    <t>10.5</t>
  </si>
  <si>
    <t>10.6</t>
  </si>
  <si>
    <t>10.7</t>
  </si>
  <si>
    <t>13.1</t>
  </si>
  <si>
    <t>13.2</t>
  </si>
  <si>
    <t>13.3</t>
  </si>
  <si>
    <t>13.4</t>
  </si>
  <si>
    <t>13.5</t>
  </si>
  <si>
    <t>13.6</t>
  </si>
  <si>
    <t>13.7</t>
  </si>
  <si>
    <t>РАЗДЕЛ 4.ТЕПЛОИЗОЛЯЦИЯ</t>
  </si>
  <si>
    <t>28.2</t>
  </si>
  <si>
    <t>ИЗОЛЯЦИЯ ТРУБОПРОВОДОВ Д-426 ММ МИНЕРАЛЬНОЙ ВАТОЙ Т.50 ММ</t>
  </si>
  <si>
    <t>30.2</t>
  </si>
  <si>
    <t>30.3</t>
  </si>
  <si>
    <t>ОБЕРТЫВАНИЕ ПОВЕРХНОСТИ ИЗОЛЯЦИИ РУЛОННЫМИ МАТЕРИАЛАМИ НАСУХО С ПРОКЛЕЙКОЙ ШВОВ (РУБЕРОИД)</t>
  </si>
  <si>
    <t>31.9</t>
  </si>
  <si>
    <t>Е2601-48-2</t>
  </si>
  <si>
    <t>УСТРОЙСТВО КАРКАСА НА ТРУБОПРОВОДАХ: ИЗ СЕТКИ</t>
  </si>
  <si>
    <t>32.1</t>
  </si>
  <si>
    <t>32.2</t>
  </si>
  <si>
    <t>33203</t>
  </si>
  <si>
    <t>СЕТКА ПЛЕТЕНАЯ</t>
  </si>
  <si>
    <t>КАПИТАЛЬНЫЙ РЕМОНТ (РЕМОНТНО-ВОССТАНОВИТЕЛЬНЫЕ РАБОТЫ) ТЕПЛОВЫХ СЕТЕЙ:УЛ.КАТТА-ХИРМОНТЕПА МЕЖДУ ТКМ-12-17 И ТКМ-1-25 (РУ-10)</t>
  </si>
  <si>
    <t>ЛОКАЛЬНАЯ РЕСУРСНАЯ СМЕТА № 2-7</t>
  </si>
  <si>
    <t>2-06</t>
  </si>
  <si>
    <t>КАПИТАЛЬНЫЙ РЕМОНТ (ПЕРЕКЛАДКА) ТЕПЛЛОВЫХ СЕТЕЙ: ТАШТЭЦ М-В ОЛТИН ВОДИЙ СО СТОРОНЫ ТК-10 С ГИЛЬЗЫ ДО ТК-7 (Р-7)</t>
  </si>
  <si>
    <t>РАЗДЕЛ 1.СОПУТСТВУЮЩИЕ РАБОТЫ</t>
  </si>
  <si>
    <t>1.5</t>
  </si>
  <si>
    <t>1.6</t>
  </si>
  <si>
    <t>1.7</t>
  </si>
  <si>
    <t>РАЗДЕЛ 2.РАЗРАБОТКА ГРУНТА</t>
  </si>
  <si>
    <t>Е310-1030 ШНК4.04.06-14 Р.3.Т.7 К=0,41</t>
  </si>
  <si>
    <t>РАЗДЕЛ 3.ЭЛЕМЕНТЫ ТРАССЫ</t>
  </si>
  <si>
    <t>16.2</t>
  </si>
  <si>
    <t>18.2</t>
  </si>
  <si>
    <t>19.1</t>
  </si>
  <si>
    <t>20.2</t>
  </si>
  <si>
    <t>20.3</t>
  </si>
  <si>
    <t>20.4</t>
  </si>
  <si>
    <t>20.5</t>
  </si>
  <si>
    <t>20.6</t>
  </si>
  <si>
    <t>20.7</t>
  </si>
  <si>
    <t>20.8</t>
  </si>
  <si>
    <t>403-357</t>
  </si>
  <si>
    <t>ПЛИТЫ П15-8</t>
  </si>
  <si>
    <t>403-71</t>
  </si>
  <si>
    <t>ЛОТКИ Л15-8</t>
  </si>
  <si>
    <t>23.4</t>
  </si>
  <si>
    <t>23.5</t>
  </si>
  <si>
    <t>23.6</t>
  </si>
  <si>
    <t>23.7</t>
  </si>
  <si>
    <t>23.8</t>
  </si>
  <si>
    <t>РАЗДЕЛ 4.НЕПОДВИЖНЫЕ ОПОРЫ</t>
  </si>
  <si>
    <t>24.3</t>
  </si>
  <si>
    <t>25.2</t>
  </si>
  <si>
    <t>25.3</t>
  </si>
  <si>
    <t>25.4</t>
  </si>
  <si>
    <t>25.5</t>
  </si>
  <si>
    <t>26.2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</si>
  <si>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</si>
  <si>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</si>
  <si>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</si>
  <si>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</si>
  <si>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</si>
  <si>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</si>
  <si>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</si>
  <si>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</si>
  <si>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</si>
  <si>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</si>
  <si>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</si>
  <si>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</si>
  <si>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</si>
  <si>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29.3</t>
  </si>
  <si>
    <t>29.4</t>
  </si>
  <si>
    <t>29.5</t>
  </si>
  <si>
    <t>РАЗДЕЛ 5.ОПОРНЫЕ ПОДУШКИ</t>
  </si>
  <si>
    <t>30.4</t>
  </si>
  <si>
    <t>33.1</t>
  </si>
  <si>
    <t>Е66-16-5</t>
  </si>
  <si>
    <t>ДЕМОНТАЖ ТРУБОПРОВОДОВ В НЕПРОХОДНЫХ КАНАЛАХ КРАНОМ, ДИАМЕТРОМ ТРУБ ДО: 200 ММ</t>
  </si>
  <si>
    <t>Е66-049-05 ДОП. 8</t>
  </si>
  <si>
    <t>ДЕМОНТАЖ ТРУБОПРОВОДОВ ИЗ СТАЛЬНЫХ ТРУБ, ДИАМЕТРОМ ТРУБ ДО: 200 ММ (В КАМЕРАХ)</t>
  </si>
  <si>
    <t>35.4</t>
  </si>
  <si>
    <t>35.5</t>
  </si>
  <si>
    <t>35.6</t>
  </si>
  <si>
    <t>Е2401-2-7</t>
  </si>
  <si>
    <t>ПРОКЛАДКА В НЕПРОХОДНОМ КАНАЛЕ СТАЛЬНЫХ ТРУБОПРОВОДОВ Д=200 ММ ПРИ УСЛОВНОМ ДАВЛЕНИИ 1,6 МПА И ТЕМПЕРАТУРЕ 150 ГР.С</t>
  </si>
  <si>
    <t>37.3</t>
  </si>
  <si>
    <t>37.4</t>
  </si>
  <si>
    <t>37.5</t>
  </si>
  <si>
    <t>37.6</t>
  </si>
  <si>
    <t>37.7</t>
  </si>
  <si>
    <t>37.8</t>
  </si>
  <si>
    <t>37.9</t>
  </si>
  <si>
    <t>37.10</t>
  </si>
  <si>
    <t>37.11</t>
  </si>
  <si>
    <t>Е2205-003-04</t>
  </si>
  <si>
    <t>ПРОТАСКИВАНИЕ В ФУТЛЯР СТАЛЬНЫХ ТРУБ ДИАМЕТРОМ 250 ММ</t>
  </si>
  <si>
    <t>38.2</t>
  </si>
  <si>
    <t>967</t>
  </si>
  <si>
    <t>ЛЕБЕДКИ РУЧНЫЕ И РЫЧАЖНЫЕ, ТЯГОВЫМ УСИЛИЕМ 14,72 (1,5) КН (Т)</t>
  </si>
  <si>
    <t>38.3</t>
  </si>
  <si>
    <t>38.4</t>
  </si>
  <si>
    <t>38.5</t>
  </si>
  <si>
    <t>32718</t>
  </si>
  <si>
    <t>РЕЗИНА ЛИСТОВАЯ ВУЛКАНИЗОВАННАЯ ЦВЕТНАЯ</t>
  </si>
  <si>
    <t>38.6</t>
  </si>
  <si>
    <t>50834</t>
  </si>
  <si>
    <t>МЕТАЛЛИЧЕСКИЕ ОПОРНЫЕ КОНСТРУКЦИИ</t>
  </si>
  <si>
    <t>Е2401-3-7</t>
  </si>
  <si>
    <t>ПРОКЛАДКА В ПРОХОДНОМ КАНАЛЕ СТАЛЬНЫХ ТРУБОПРОВОДОВ Д=200 ММ ПРИ УСЛОВНОМ ДАВЛЕНИИ 1,6 МПА И ТЕМПЕРАТУРЕ 150 ГР.С (ТРУБЫ В КАМЕРАХ)</t>
  </si>
  <si>
    <t>ТРУБЫ СТАЛЬНЫЕ ЭЛЕКТРОСВАРНЫЕ ПРЯМОШОВНЫЕ С ТЕРМОУСИЛЕНИЕМ СВАРНОГО ШВА СТ.3 ДН. 219Х6,0 ММ (ВЕС 1 ПМ - 31,52 КГ)</t>
  </si>
  <si>
    <t>ОПОРЫ СКОЛЬЗЯЩИЕ Д 219 ММ</t>
  </si>
  <si>
    <t>Е2505-027-04</t>
  </si>
  <si>
    <t>КОНТРОЛЬ КАЧЕСТВА СВАРНЫХ СОЕДИНЕНИЙ ТРУБ УЛЬТРАЗВУКОВЫМ МЕТОДОМ НА ТРАССЕ, УСЛОВНЫЙ ДИАМЕТР: 200 ММ</t>
  </si>
  <si>
    <t>ПЕРЕХОД Д-273X219 ММ</t>
  </si>
  <si>
    <t>ИЗОЛЯЦИЯ ТРУБОПРОВОДОВ Д-219 ММ МИНЕРАЛЬНОЙ ВАТОЙ Т.40 ММ</t>
  </si>
  <si>
    <t>ОБЕРТЫВАНИЕ ПОВЕРХНОСТИ ИЗОЛЯЦИИ РУЛОННЫМИ МАТЕРИАЛАМИ НАСУХО С ПРОКЛЕЙКОЙ ШВОВ (ИЗОЛ)</t>
  </si>
  <si>
    <t>57.1</t>
  </si>
  <si>
    <t>57.2</t>
  </si>
  <si>
    <t>57.3</t>
  </si>
  <si>
    <t>57.4</t>
  </si>
  <si>
    <t>57.5</t>
  </si>
  <si>
    <t>58.10</t>
  </si>
  <si>
    <t>Е66-23-1</t>
  </si>
  <si>
    <t>ЗАМЕНА ЛЮКОВ КОЛОДЦЕВ И КАМЕР (БЕЗ СТОИМОСТИ ЛЮКОВ)</t>
  </si>
  <si>
    <t>59.1</t>
  </si>
  <si>
    <t>59.2</t>
  </si>
  <si>
    <t>59.3</t>
  </si>
  <si>
    <t>59.4</t>
  </si>
  <si>
    <t>ТРУБЫ СТАЛЬНЫЕ ЭЛЕКТРОСВАРНЫЕ Д 219 ММ (ВОЗВРАТ)</t>
  </si>
  <si>
    <t>ЛОКАЛЬНАЯ РЕСУРСНАЯ СМЕТА № 2-06</t>
  </si>
  <si>
    <t>КОМПРЕССОРЫ ПЕРЕДВИЖНЫЕ С ДВИГАТЕЛЕМ ВНУТРЕННЕГО СГОРАНИЯ ДАВЛЕНИЕМ 800 КПА (8 АТМ.) 10 М3/МИН</t>
  </si>
  <si>
    <r>
      <t>ТРУБЫ СТАЛЬНЫЕ ЭЛЕКТРОСВАРНЫЕ ПРЯМОШОВНЫЕ С ТЕРМОУСИЛЕНИЕМ СВАРНОГО ШВА СТ.3 ДН. 219Х6,0 ММ (ВЕС 1 ПМ - 31,52 КГ)</t>
    </r>
    <r>
      <rPr>
        <b/>
        <sz val="10"/>
        <rFont val="Times New Roman"/>
        <family val="1"/>
        <charset val="204"/>
      </rPr>
      <t>- ВОЗВРАТ СТОИМОСТИ</t>
    </r>
  </si>
  <si>
    <r>
      <t xml:space="preserve">ТРУБЫ СТАЛЬНЫЕ ЭЛЕКТРОСВАРНЫЕ ПРЯМОШОВНЫЕ С ТЕРМОУСИЛЕНИЕМ СВАРНОГО ШВА СТ.3 ДН. 273Х6,0 ММ (ВЕС 1 ПМ - 40,10 КГ)- </t>
    </r>
    <r>
      <rPr>
        <b/>
        <sz val="10"/>
        <rFont val="Times New Roman"/>
        <family val="1"/>
        <charset val="204"/>
      </rPr>
      <t>ВОЗВРАТ СТОИМОСТИ</t>
    </r>
  </si>
  <si>
    <t>ПЕРЕХОДЫ ШТАМПОВАННЫЕ НА РУ ДО 16 МПА (160 КГ/СМ2) ИЗ ТРУБ ГОРЯЧЕДЕФОРМИРОВАННЫХ ИЛИ ХОЛОДНОДЕФОРМИРОВАННЫХ ИЗ СТАЛИ МАРКИ 20 КОНЦЕНТРИЧЕСКИЕ, ДИАМЕТРОМ УСЛОВНОГО ПРОХОДА 250Х200 ММ, НАРУЖНЫМ ДИАМЕТРОМ И ТОЛЩИНОЙ СТЕНКИ, ММ: 273Х7-219Х6</t>
  </si>
  <si>
    <t>ТРУБЫ СТАЛЬНЫЕ ЭЛЕКТРОСВАРНЫЕ Д±219 ММ (ВОЗВРАТ)</t>
  </si>
</sst>
</file>

<file path=xl/styles.xml><?xml version="1.0" encoding="utf-8"?>
<styleSheet xmlns="http://schemas.openxmlformats.org/spreadsheetml/2006/main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0"/>
    <numFmt numFmtId="168" formatCode="0.0000"/>
    <numFmt numFmtId="169" formatCode="0.000"/>
    <numFmt numFmtId="170" formatCode="_-* #,##0&quot;сом.&quot;_-;\-* #,##0&quot;сом.&quot;_-;_-* &quot;-&quot;&quot;сом.&quot;_-;_-@_-"/>
    <numFmt numFmtId="171" formatCode="#,##0.000"/>
    <numFmt numFmtId="172" formatCode="_-* #,##0.000_р_._-;\-* #,##0.000_р_._-;_-* &quot;-&quot;??_р_._-;_-@_-"/>
    <numFmt numFmtId="173" formatCode="\ #,##0.00&quot;р. &quot;;\-#,##0.00&quot;р. &quot;;&quot; -&quot;#&quot;р. &quot;;@\ "/>
    <numFmt numFmtId="174" formatCode="_-* #,##0.0000_р_._-;\-* #,##0.0000_р_._-;_-* &quot;-&quot;??_р_._-;_-@_-"/>
  </numFmts>
  <fonts count="92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"/>
      <family val="1"/>
      <charset val="204"/>
    </font>
    <font>
      <sz val="10"/>
      <color indexed="58"/>
      <name val="Times New Roman Cyr"/>
      <charset val="204"/>
    </font>
    <font>
      <sz val="10"/>
      <color indexed="18"/>
      <name val="Times New Roman Cyr"/>
      <charset val="204"/>
    </font>
    <font>
      <sz val="9"/>
      <color indexed="20"/>
      <name val="Times New Roman Cyr"/>
      <charset val="204"/>
    </font>
    <font>
      <sz val="9"/>
      <color indexed="58"/>
      <name val="Times New Roman Cyr"/>
      <charset val="204"/>
    </font>
    <font>
      <sz val="9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3300"/>
      <name val="Times New Roman Cyr"/>
      <charset val="204"/>
    </font>
    <font>
      <sz val="10"/>
      <color rgb="FF000080"/>
      <name val="Times New Roman Cyr"/>
      <charset val="204"/>
    </font>
    <font>
      <sz val="9"/>
      <color rgb="FF800080"/>
      <name val="Times New Roman Cyr"/>
      <charset val="204"/>
    </font>
    <font>
      <sz val="9"/>
      <color rgb="FF003300"/>
      <name val="Times New Roman Cyr"/>
      <charset val="204"/>
    </font>
    <font>
      <sz val="9"/>
      <color rgb="FF000080"/>
      <name val="Times New Roman Cyr"/>
      <charset val="204"/>
    </font>
    <font>
      <b/>
      <sz val="10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dashed">
        <color indexed="62"/>
      </top>
      <bottom style="hair">
        <color indexed="8"/>
      </bottom>
      <diagonal/>
    </border>
    <border>
      <left/>
      <right style="hair">
        <color indexed="8"/>
      </right>
      <top style="dashed">
        <color indexed="62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4378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9" fillId="2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69" fillId="2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9" fillId="2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9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9" fillId="29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69" fillId="3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6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6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69" fillId="3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69" fillId="3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0" fillId="12" borderId="0" applyNumberFormat="0" applyBorder="0" applyAlignment="0" applyProtection="0"/>
    <xf numFmtId="0" fontId="70" fillId="37" borderId="0" applyNumberFormat="0" applyBorder="0" applyAlignment="0" applyProtection="0"/>
    <xf numFmtId="0" fontId="10" fillId="9" borderId="0" applyNumberFormat="0" applyBorder="0" applyAlignment="0" applyProtection="0"/>
    <xf numFmtId="0" fontId="70" fillId="3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70" fillId="3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7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70" fillId="4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7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8" fillId="22" borderId="0" applyNumberFormat="0" applyBorder="0" applyAlignment="0" applyProtection="0"/>
    <xf numFmtId="0" fontId="2" fillId="23" borderId="7" applyNumberFormat="0" applyFont="0" applyAlignment="0" applyProtection="0"/>
    <xf numFmtId="0" fontId="49" fillId="20" borderId="8" applyNumberFormat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70" fillId="4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70" fillId="4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70" fillId="45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70" fillId="46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70" fillId="4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70" fillId="48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71" fillId="49" borderId="27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72" fillId="50" borderId="28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73" fillId="50" borderId="27" applyNumberFormat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0" fontId="8" fillId="0" borderId="0" applyFill="0" applyBorder="0" applyAlignment="0" applyProtection="0"/>
    <xf numFmtId="164" fontId="7" fillId="0" borderId="0" applyFont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74" fillId="0" borderId="29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75" fillId="0" borderId="3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7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77" fillId="0" borderId="32" applyNumberFormat="0" applyFill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78" fillId="51" borderId="33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80" fillId="5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81" fillId="5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69" fillId="54" borderId="34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9" fillId="23" borderId="7" applyNumberFormat="0" applyFon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83" fillId="0" borderId="3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85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1" fillId="54" borderId="34" applyNumberFormat="0" applyFont="0" applyAlignment="0" applyProtection="0"/>
    <xf numFmtId="0" fontId="1" fillId="54" borderId="34" applyNumberFormat="0" applyFont="0" applyAlignment="0" applyProtection="0"/>
    <xf numFmtId="0" fontId="1" fillId="54" borderId="34" applyNumberFormat="0" applyFont="0" applyAlignment="0" applyProtection="0"/>
    <xf numFmtId="0" fontId="1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0" fontId="9" fillId="54" borderId="34" applyNumberFormat="0" applyFon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54" borderId="34" applyNumberFormat="0" applyFont="0" applyAlignment="0" applyProtection="0"/>
  </cellStyleXfs>
  <cellXfs count="450">
    <xf numFmtId="0" fontId="0" fillId="0" borderId="0" xfId="0"/>
    <xf numFmtId="0" fontId="2" fillId="24" borderId="0" xfId="3060" applyFill="1"/>
    <xf numFmtId="0" fontId="26" fillId="24" borderId="0" xfId="3060" applyFont="1" applyFill="1" applyBorder="1" applyAlignment="1">
      <alignment vertical="center" wrapText="1"/>
    </xf>
    <xf numFmtId="0" fontId="27" fillId="24" borderId="0" xfId="3060" applyFont="1" applyFill="1"/>
    <xf numFmtId="0" fontId="28" fillId="24" borderId="0" xfId="3060" applyFont="1" applyFill="1" applyBorder="1" applyAlignment="1">
      <alignment vertical="center" wrapText="1"/>
    </xf>
    <xf numFmtId="0" fontId="2" fillId="24" borderId="10" xfId="3060" applyFill="1" applyBorder="1"/>
    <xf numFmtId="0" fontId="7" fillId="24" borderId="10" xfId="3062" applyNumberFormat="1" applyFont="1" applyFill="1" applyBorder="1" applyAlignment="1">
      <alignment horizontal="left" vertical="top" wrapText="1" indent="1"/>
    </xf>
    <xf numFmtId="0" fontId="2" fillId="24" borderId="0" xfId="3060" applyFill="1" applyBorder="1"/>
    <xf numFmtId="0" fontId="7" fillId="0" borderId="0" xfId="3062"/>
    <xf numFmtId="0" fontId="7" fillId="0" borderId="0" xfId="3062" applyAlignment="1">
      <alignment horizontal="center"/>
    </xf>
    <xf numFmtId="0" fontId="7" fillId="0" borderId="0" xfId="3062" applyFont="1"/>
    <xf numFmtId="0" fontId="30" fillId="0" borderId="0" xfId="3062" applyFont="1" applyAlignment="1">
      <alignment shrinkToFit="1"/>
    </xf>
    <xf numFmtId="0" fontId="7" fillId="0" borderId="0" xfId="3062" applyAlignment="1">
      <alignment shrinkToFit="1"/>
    </xf>
    <xf numFmtId="49" fontId="6" fillId="0" borderId="0" xfId="3062" applyNumberFormat="1" applyFont="1"/>
    <xf numFmtId="0" fontId="31" fillId="0" borderId="0" xfId="3062" applyFont="1"/>
    <xf numFmtId="0" fontId="31" fillId="0" borderId="0" xfId="3062" applyFont="1" applyAlignment="1">
      <alignment horizontal="center"/>
    </xf>
    <xf numFmtId="0" fontId="6" fillId="0" borderId="0" xfId="3062" applyFont="1"/>
    <xf numFmtId="0" fontId="32" fillId="0" borderId="0" xfId="3062" applyFont="1" applyAlignment="1">
      <alignment horizontal="center"/>
    </xf>
    <xf numFmtId="0" fontId="33" fillId="0" borderId="0" xfId="3062" applyFont="1" applyAlignment="1">
      <alignment horizontal="center"/>
    </xf>
    <xf numFmtId="0" fontId="31" fillId="0" borderId="0" xfId="3062" applyFont="1" applyBorder="1" applyAlignment="1">
      <alignment horizontal="center" vertical="center" wrapText="1"/>
    </xf>
    <xf numFmtId="0" fontId="31" fillId="0" borderId="0" xfId="3062" applyFont="1" applyBorder="1" applyAlignment="1">
      <alignment horizontal="left" vertical="center" indent="4"/>
    </xf>
    <xf numFmtId="0" fontId="31" fillId="0" borderId="0" xfId="3062" applyFont="1" applyBorder="1" applyAlignment="1">
      <alignment horizontal="left" vertical="center" wrapText="1" indent="4"/>
    </xf>
    <xf numFmtId="0" fontId="4" fillId="0" borderId="0" xfId="3062" applyFont="1" applyBorder="1" applyAlignment="1">
      <alignment horizontal="center" vertical="center" wrapText="1"/>
    </xf>
    <xf numFmtId="0" fontId="7" fillId="0" borderId="0" xfId="3062" applyFont="1" applyBorder="1" applyAlignment="1">
      <alignment horizontal="left" vertical="center" indent="4"/>
    </xf>
    <xf numFmtId="0" fontId="34" fillId="0" borderId="11" xfId="3062" applyFont="1" applyBorder="1" applyAlignment="1">
      <alignment horizontal="center" vertical="center" wrapText="1"/>
    </xf>
    <xf numFmtId="0" fontId="7" fillId="0" borderId="0" xfId="3062" applyBorder="1"/>
    <xf numFmtId="0" fontId="34" fillId="0" borderId="12" xfId="3062" applyFont="1" applyBorder="1" applyAlignment="1">
      <alignment horizontal="center"/>
    </xf>
    <xf numFmtId="0" fontId="8" fillId="0" borderId="10" xfId="3062" applyFont="1" applyBorder="1" applyAlignment="1">
      <alignment horizontal="center" vertical="center"/>
    </xf>
    <xf numFmtId="0" fontId="8" fillId="0" borderId="12" xfId="3062" applyFont="1" applyBorder="1" applyAlignment="1">
      <alignment horizontal="center" vertical="center"/>
    </xf>
    <xf numFmtId="0" fontId="5" fillId="0" borderId="10" xfId="3062" applyFont="1" applyBorder="1" applyAlignment="1">
      <alignment horizontal="center" vertical="center"/>
    </xf>
    <xf numFmtId="0" fontId="5" fillId="0" borderId="10" xfId="3062" applyFont="1" applyBorder="1" applyAlignment="1">
      <alignment vertical="center" wrapText="1"/>
    </xf>
    <xf numFmtId="171" fontId="5" fillId="0" borderId="10" xfId="3062" applyNumberFormat="1" applyFont="1" applyBorder="1" applyAlignment="1">
      <alignment horizontal="right" vertical="center"/>
    </xf>
    <xf numFmtId="0" fontId="7" fillId="0" borderId="13" xfId="3062" applyBorder="1"/>
    <xf numFmtId="0" fontId="5" fillId="0" borderId="10" xfId="3062" applyFont="1" applyBorder="1" applyAlignment="1">
      <alignment vertical="center"/>
    </xf>
    <xf numFmtId="2" fontId="5" fillId="0" borderId="10" xfId="3062" applyNumberFormat="1" applyFont="1" applyBorder="1" applyAlignment="1">
      <alignment horizontal="right" vertical="center"/>
    </xf>
    <xf numFmtId="0" fontId="4" fillId="0" borderId="10" xfId="3062" applyFont="1" applyBorder="1" applyAlignment="1">
      <alignment vertical="center"/>
    </xf>
    <xf numFmtId="171" fontId="4" fillId="0" borderId="10" xfId="3062" applyNumberFormat="1" applyFont="1" applyBorder="1" applyAlignment="1">
      <alignment horizontal="right" vertical="center"/>
    </xf>
    <xf numFmtId="0" fontId="7" fillId="0" borderId="0" xfId="3062" applyAlignment="1">
      <alignment horizontal="left" indent="4"/>
    </xf>
    <xf numFmtId="4" fontId="7" fillId="0" borderId="0" xfId="3062" applyNumberFormat="1" applyAlignment="1">
      <alignment horizontal="left" indent="4"/>
    </xf>
    <xf numFmtId="0" fontId="5" fillId="0" borderId="0" xfId="3062" applyFont="1" applyAlignment="1">
      <alignment horizontal="left" indent="2"/>
    </xf>
    <xf numFmtId="0" fontId="5" fillId="0" borderId="0" xfId="3062" applyFont="1" applyAlignment="1">
      <alignment horizontal="right"/>
    </xf>
    <xf numFmtId="0" fontId="5" fillId="0" borderId="0" xfId="3062" applyFont="1" applyAlignment="1">
      <alignment horizontal="left" indent="4"/>
    </xf>
    <xf numFmtId="0" fontId="5" fillId="0" borderId="0" xfId="3062" applyFont="1"/>
    <xf numFmtId="0" fontId="2" fillId="24" borderId="10" xfId="3060" applyFill="1" applyBorder="1" applyAlignment="1">
      <alignment horizontal="center"/>
    </xf>
    <xf numFmtId="0" fontId="2" fillId="24" borderId="10" xfId="3060" applyFont="1" applyFill="1" applyBorder="1"/>
    <xf numFmtId="165" fontId="2" fillId="24" borderId="10" xfId="3060" applyNumberFormat="1" applyFill="1" applyBorder="1" applyAlignment="1">
      <alignment horizontal="center"/>
    </xf>
    <xf numFmtId="0" fontId="2" fillId="24" borderId="11" xfId="3060" applyFill="1" applyBorder="1" applyAlignment="1">
      <alignment horizontal="center"/>
    </xf>
    <xf numFmtId="2" fontId="2" fillId="24" borderId="10" xfId="3060" applyNumberFormat="1" applyFill="1" applyBorder="1" applyAlignment="1">
      <alignment horizontal="center"/>
    </xf>
    <xf numFmtId="0" fontId="35" fillId="24" borderId="10" xfId="3062" applyFont="1" applyFill="1" applyBorder="1"/>
    <xf numFmtId="0" fontId="35" fillId="24" borderId="10" xfId="3062" applyNumberFormat="1" applyFont="1" applyFill="1" applyBorder="1" applyAlignment="1">
      <alignment vertical="top" wrapText="1"/>
    </xf>
    <xf numFmtId="0" fontId="35" fillId="24" borderId="10" xfId="3060" applyFont="1" applyFill="1" applyBorder="1" applyAlignment="1">
      <alignment vertical="center" wrapText="1"/>
    </xf>
    <xf numFmtId="0" fontId="35" fillId="24" borderId="12" xfId="3062" applyFont="1" applyFill="1" applyBorder="1"/>
    <xf numFmtId="0" fontId="35" fillId="24" borderId="10" xfId="3060" applyFont="1" applyFill="1" applyBorder="1"/>
    <xf numFmtId="0" fontId="35" fillId="24" borderId="10" xfId="3060" applyFont="1" applyFill="1" applyBorder="1" applyAlignment="1">
      <alignment vertical="justify"/>
    </xf>
    <xf numFmtId="0" fontId="35" fillId="24" borderId="11" xfId="3060" applyFont="1" applyFill="1" applyBorder="1"/>
    <xf numFmtId="0" fontId="53" fillId="0" borderId="0" xfId="3059" applyFont="1" applyFill="1"/>
    <xf numFmtId="0" fontId="53" fillId="0" borderId="0" xfId="3059" applyFont="1" applyFill="1" applyAlignment="1">
      <alignment horizontal="left" vertical="center" wrapText="1"/>
    </xf>
    <xf numFmtId="0" fontId="55" fillId="0" borderId="12" xfId="3061" applyFont="1" applyFill="1" applyBorder="1" applyAlignment="1">
      <alignment horizontal="center" vertical="center" wrapText="1"/>
    </xf>
    <xf numFmtId="0" fontId="55" fillId="0" borderId="14" xfId="3061" applyFont="1" applyFill="1" applyBorder="1" applyAlignment="1">
      <alignment horizontal="center" vertical="center" wrapText="1"/>
    </xf>
    <xf numFmtId="0" fontId="6" fillId="0" borderId="15" xfId="3061" applyFont="1" applyFill="1" applyBorder="1" applyAlignment="1">
      <alignment horizontal="center" vertical="center" wrapText="1"/>
    </xf>
    <xf numFmtId="0" fontId="6" fillId="0" borderId="16" xfId="3061" applyFont="1" applyFill="1" applyBorder="1" applyAlignment="1">
      <alignment horizontal="center" vertical="center" wrapText="1"/>
    </xf>
    <xf numFmtId="0" fontId="6" fillId="0" borderId="16" xfId="306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58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6" fillId="0" borderId="0" xfId="0" applyFont="1" applyFill="1" applyAlignment="1">
      <alignment vertical="top"/>
    </xf>
    <xf numFmtId="0" fontId="87" fillId="0" borderId="0" xfId="0" applyFont="1" applyFill="1" applyAlignment="1">
      <alignment vertical="top"/>
    </xf>
    <xf numFmtId="0" fontId="53" fillId="0" borderId="0" xfId="0" applyFont="1" applyFill="1" applyAlignment="1">
      <alignment horizontal="left" vertical="center" wrapText="1"/>
    </xf>
    <xf numFmtId="0" fontId="53" fillId="0" borderId="0" xfId="0" applyFont="1" applyFill="1"/>
    <xf numFmtId="0" fontId="53" fillId="0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left" vertical="top" wrapText="1" indent="1"/>
    </xf>
    <xf numFmtId="0" fontId="53" fillId="0" borderId="16" xfId="0" applyFont="1" applyFill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left" vertical="top" wrapText="1" indent="1"/>
    </xf>
    <xf numFmtId="0" fontId="53" fillId="0" borderId="16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58" fillId="0" borderId="0" xfId="0" applyFont="1" applyFill="1" applyAlignment="1">
      <alignment horizontal="right" vertical="top"/>
    </xf>
    <xf numFmtId="0" fontId="58" fillId="0" borderId="0" xfId="0" applyFont="1" applyFill="1" applyAlignment="1">
      <alignment vertical="top"/>
    </xf>
    <xf numFmtId="0" fontId="58" fillId="0" borderId="14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center" vertical="top" wrapText="1"/>
    </xf>
    <xf numFmtId="49" fontId="88" fillId="0" borderId="38" xfId="0" applyNumberFormat="1" applyFont="1" applyFill="1" applyBorder="1" applyAlignment="1">
      <alignment horizontal="center" vertical="top" wrapText="1"/>
    </xf>
    <xf numFmtId="0" fontId="88" fillId="0" borderId="39" xfId="0" applyFont="1" applyFill="1" applyBorder="1" applyAlignment="1">
      <alignment horizontal="center" vertical="top" wrapText="1"/>
    </xf>
    <xf numFmtId="0" fontId="88" fillId="0" borderId="39" xfId="0" applyFont="1" applyFill="1" applyBorder="1" applyAlignment="1">
      <alignment horizontal="left" vertical="top" wrapText="1" indent="2"/>
    </xf>
    <xf numFmtId="0" fontId="88" fillId="0" borderId="39" xfId="0" applyFont="1" applyFill="1" applyBorder="1" applyAlignment="1">
      <alignment horizontal="right" vertical="top"/>
    </xf>
    <xf numFmtId="49" fontId="89" fillId="0" borderId="38" xfId="0" applyNumberFormat="1" applyFont="1" applyFill="1" applyBorder="1" applyAlignment="1">
      <alignment horizontal="center" vertical="top" wrapText="1"/>
    </xf>
    <xf numFmtId="0" fontId="89" fillId="0" borderId="39" xfId="0" applyFont="1" applyFill="1" applyBorder="1" applyAlignment="1">
      <alignment horizontal="center" vertical="top" wrapText="1"/>
    </xf>
    <xf numFmtId="0" fontId="89" fillId="0" borderId="39" xfId="0" applyFont="1" applyFill="1" applyBorder="1" applyAlignment="1">
      <alignment horizontal="left" vertical="top" wrapText="1" indent="2"/>
    </xf>
    <xf numFmtId="0" fontId="89" fillId="0" borderId="39" xfId="0" applyFont="1" applyFill="1" applyBorder="1" applyAlignment="1">
      <alignment horizontal="right" vertical="top"/>
    </xf>
    <xf numFmtId="49" fontId="90" fillId="0" borderId="38" xfId="0" applyNumberFormat="1" applyFont="1" applyFill="1" applyBorder="1" applyAlignment="1">
      <alignment horizontal="center" vertical="top" wrapText="1"/>
    </xf>
    <xf numFmtId="0" fontId="90" fillId="0" borderId="39" xfId="0" applyFont="1" applyFill="1" applyBorder="1" applyAlignment="1">
      <alignment horizontal="center" vertical="top" wrapText="1"/>
    </xf>
    <xf numFmtId="0" fontId="90" fillId="0" borderId="39" xfId="0" applyFont="1" applyFill="1" applyBorder="1" applyAlignment="1">
      <alignment horizontal="left" vertical="top" wrapText="1" indent="2"/>
    </xf>
    <xf numFmtId="0" fontId="90" fillId="0" borderId="39" xfId="0" applyFont="1" applyFill="1" applyBorder="1" applyAlignment="1">
      <alignment horizontal="right" vertical="top"/>
    </xf>
    <xf numFmtId="49" fontId="90" fillId="0" borderId="40" xfId="0" applyNumberFormat="1" applyFont="1" applyFill="1" applyBorder="1" applyAlignment="1">
      <alignment horizontal="center" vertical="top" wrapText="1"/>
    </xf>
    <xf numFmtId="0" fontId="90" fillId="0" borderId="41" xfId="0" applyFont="1" applyFill="1" applyBorder="1" applyAlignment="1">
      <alignment horizontal="center" vertical="top" wrapText="1"/>
    </xf>
    <xf numFmtId="0" fontId="90" fillId="0" borderId="41" xfId="0" applyFont="1" applyFill="1" applyBorder="1" applyAlignment="1">
      <alignment horizontal="left" vertical="top" wrapText="1" indent="2"/>
    </xf>
    <xf numFmtId="0" fontId="90" fillId="0" borderId="41" xfId="0" applyFont="1" applyFill="1" applyBorder="1" applyAlignment="1">
      <alignment horizontal="right" vertical="top"/>
    </xf>
    <xf numFmtId="0" fontId="58" fillId="0" borderId="42" xfId="0" applyFont="1" applyFill="1" applyBorder="1" applyAlignment="1">
      <alignment horizontal="center" vertical="top" wrapText="1"/>
    </xf>
    <xf numFmtId="2" fontId="6" fillId="0" borderId="42" xfId="0" applyNumberFormat="1" applyFont="1" applyFill="1" applyBorder="1" applyAlignment="1">
      <alignment horizontal="right" vertical="top"/>
    </xf>
    <xf numFmtId="0" fontId="6" fillId="0" borderId="43" xfId="0" applyFont="1" applyFill="1" applyBorder="1" applyAlignment="1">
      <alignment horizontal="right" vertical="top"/>
    </xf>
    <xf numFmtId="0" fontId="58" fillId="0" borderId="44" xfId="0" applyFont="1" applyFill="1" applyBorder="1" applyAlignment="1">
      <alignment horizontal="center" vertical="top" wrapText="1"/>
    </xf>
    <xf numFmtId="0" fontId="58" fillId="0" borderId="45" xfId="0" applyFont="1" applyFill="1" applyBorder="1" applyAlignment="1">
      <alignment horizontal="left" vertical="top" wrapText="1"/>
    </xf>
    <xf numFmtId="0" fontId="61" fillId="0" borderId="45" xfId="0" applyFont="1" applyFill="1" applyBorder="1" applyAlignment="1">
      <alignment horizontal="left" vertical="top" wrapText="1" indent="2"/>
    </xf>
    <xf numFmtId="0" fontId="58" fillId="0" borderId="45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right" vertical="top" wrapText="1"/>
    </xf>
    <xf numFmtId="0" fontId="6" fillId="0" borderId="41" xfId="0" applyFont="1" applyFill="1" applyBorder="1" applyAlignment="1">
      <alignment horizontal="right" vertical="top" wrapText="1"/>
    </xf>
    <xf numFmtId="0" fontId="62" fillId="0" borderId="40" xfId="0" applyFont="1" applyFill="1" applyBorder="1" applyAlignment="1">
      <alignment horizontal="center" vertical="top" wrapText="1"/>
    </xf>
    <xf numFmtId="0" fontId="62" fillId="0" borderId="41" xfId="0" applyFont="1" applyFill="1" applyBorder="1" applyAlignment="1">
      <alignment horizontal="left" vertical="top" wrapText="1"/>
    </xf>
    <xf numFmtId="0" fontId="62" fillId="0" borderId="41" xfId="0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right" vertical="top" wrapText="1"/>
    </xf>
    <xf numFmtId="166" fontId="53" fillId="0" borderId="16" xfId="3051" applyNumberFormat="1" applyFont="1" applyBorder="1" applyAlignment="1">
      <alignment horizontal="right" vertical="center" wrapText="1"/>
    </xf>
    <xf numFmtId="166" fontId="53" fillId="0" borderId="16" xfId="3052" applyNumberFormat="1" applyFont="1" applyBorder="1" applyAlignment="1">
      <alignment horizontal="right" vertical="center" wrapText="1"/>
    </xf>
    <xf numFmtId="168" fontId="88" fillId="0" borderId="39" xfId="0" applyNumberFormat="1" applyFont="1" applyFill="1" applyBorder="1" applyAlignment="1">
      <alignment horizontal="right" vertical="top"/>
    </xf>
    <xf numFmtId="169" fontId="88" fillId="0" borderId="39" xfId="0" applyNumberFormat="1" applyFont="1" applyFill="1" applyBorder="1" applyAlignment="1">
      <alignment horizontal="right" vertical="top"/>
    </xf>
    <xf numFmtId="168" fontId="90" fillId="0" borderId="39" xfId="0" applyNumberFormat="1" applyFont="1" applyFill="1" applyBorder="1" applyAlignment="1">
      <alignment horizontal="right" vertical="top"/>
    </xf>
    <xf numFmtId="168" fontId="90" fillId="0" borderId="41" xfId="0" applyNumberFormat="1" applyFont="1" applyFill="1" applyBorder="1" applyAlignment="1">
      <alignment horizontal="right" vertical="top"/>
    </xf>
    <xf numFmtId="168" fontId="89" fillId="0" borderId="39" xfId="0" applyNumberFormat="1" applyFont="1" applyFill="1" applyBorder="1" applyAlignment="1">
      <alignment horizontal="right" vertical="top"/>
    </xf>
    <xf numFmtId="169" fontId="7" fillId="0" borderId="41" xfId="0" applyNumberFormat="1" applyFont="1" applyFill="1" applyBorder="1" applyAlignment="1">
      <alignment horizontal="right" vertical="top" wrapText="1"/>
    </xf>
    <xf numFmtId="172" fontId="53" fillId="0" borderId="16" xfId="3460" applyNumberFormat="1" applyFont="1" applyFill="1" applyBorder="1" applyAlignment="1">
      <alignment horizontal="right" vertical="center" wrapText="1"/>
    </xf>
    <xf numFmtId="172" fontId="6" fillId="0" borderId="16" xfId="3460" applyNumberFormat="1" applyFont="1" applyFill="1" applyBorder="1" applyAlignment="1">
      <alignment horizontal="right" vertical="center" wrapText="1"/>
    </xf>
    <xf numFmtId="0" fontId="2" fillId="56" borderId="10" xfId="3060" applyFill="1" applyBorder="1" applyAlignment="1">
      <alignment horizontal="center"/>
    </xf>
    <xf numFmtId="172" fontId="2" fillId="24" borderId="10" xfId="3460" applyNumberFormat="1" applyFont="1" applyFill="1" applyBorder="1" applyAlignment="1">
      <alignment horizontal="center"/>
    </xf>
    <xf numFmtId="167" fontId="2" fillId="24" borderId="10" xfId="3060" applyNumberFormat="1" applyFill="1" applyBorder="1" applyAlignment="1">
      <alignment horizontal="center"/>
    </xf>
    <xf numFmtId="165" fontId="2" fillId="24" borderId="10" xfId="3060" applyNumberFormat="1" applyFill="1" applyBorder="1"/>
    <xf numFmtId="169" fontId="90" fillId="0" borderId="41" xfId="0" applyNumberFormat="1" applyFont="1" applyFill="1" applyBorder="1" applyAlignment="1">
      <alignment horizontal="right" vertical="top"/>
    </xf>
    <xf numFmtId="2" fontId="90" fillId="0" borderId="39" xfId="0" applyNumberFormat="1" applyFont="1" applyFill="1" applyBorder="1" applyAlignment="1">
      <alignment horizontal="right" vertical="top"/>
    </xf>
    <xf numFmtId="172" fontId="53" fillId="0" borderId="16" xfId="3463" applyNumberFormat="1" applyFont="1" applyFill="1" applyBorder="1" applyAlignment="1">
      <alignment horizontal="right" vertical="center" wrapText="1"/>
    </xf>
    <xf numFmtId="172" fontId="6" fillId="0" borderId="16" xfId="3463" applyNumberFormat="1" applyFont="1" applyFill="1" applyBorder="1" applyAlignment="1">
      <alignment horizontal="right" vertical="center" wrapText="1"/>
    </xf>
    <xf numFmtId="0" fontId="58" fillId="0" borderId="0" xfId="0" applyFont="1" applyFill="1" applyAlignment="1">
      <alignment horizontal="right" vertical="center"/>
    </xf>
    <xf numFmtId="166" fontId="89" fillId="0" borderId="39" xfId="0" applyNumberFormat="1" applyFont="1" applyFill="1" applyBorder="1" applyAlignment="1">
      <alignment horizontal="right" vertical="top"/>
    </xf>
    <xf numFmtId="169" fontId="90" fillId="0" borderId="39" xfId="0" applyNumberFormat="1" applyFont="1" applyFill="1" applyBorder="1" applyAlignment="1">
      <alignment horizontal="right" vertical="top"/>
    </xf>
    <xf numFmtId="168" fontId="7" fillId="0" borderId="41" xfId="0" applyNumberFormat="1" applyFont="1" applyFill="1" applyBorder="1" applyAlignment="1">
      <alignment horizontal="right" vertical="top" wrapText="1"/>
    </xf>
    <xf numFmtId="174" fontId="53" fillId="0" borderId="16" xfId="3463" applyNumberFormat="1" applyFont="1" applyFill="1" applyBorder="1" applyAlignment="1">
      <alignment horizontal="right" vertical="center" wrapText="1"/>
    </xf>
    <xf numFmtId="174" fontId="6" fillId="0" borderId="16" xfId="3463" applyNumberFormat="1" applyFont="1" applyFill="1" applyBorder="1" applyAlignment="1">
      <alignment horizontal="right" vertical="center" wrapText="1"/>
    </xf>
    <xf numFmtId="166" fontId="53" fillId="0" borderId="16" xfId="3055" applyNumberFormat="1" applyFont="1" applyBorder="1" applyAlignment="1">
      <alignment horizontal="right" vertical="center" wrapText="1"/>
    </xf>
    <xf numFmtId="166" fontId="53" fillId="0" borderId="16" xfId="3056" applyNumberFormat="1" applyFont="1" applyBorder="1" applyAlignment="1">
      <alignment horizontal="right" vertical="center" wrapText="1"/>
    </xf>
    <xf numFmtId="49" fontId="66" fillId="0" borderId="17" xfId="0" applyNumberFormat="1" applyFont="1" applyFill="1" applyBorder="1" applyAlignment="1">
      <alignment horizontal="center" vertical="top" wrapText="1"/>
    </xf>
    <xf numFmtId="0" fontId="66" fillId="0" borderId="18" xfId="0" applyFont="1" applyFill="1" applyBorder="1" applyAlignment="1">
      <alignment horizontal="center" vertical="top" wrapText="1"/>
    </xf>
    <xf numFmtId="0" fontId="66" fillId="0" borderId="18" xfId="0" applyFont="1" applyFill="1" applyBorder="1" applyAlignment="1">
      <alignment horizontal="left" vertical="top" wrapText="1" indent="2"/>
    </xf>
    <xf numFmtId="0" fontId="66" fillId="0" borderId="18" xfId="0" applyFont="1" applyFill="1" applyBorder="1" applyAlignment="1">
      <alignment horizontal="right" vertical="top"/>
    </xf>
    <xf numFmtId="169" fontId="66" fillId="0" borderId="18" xfId="0" applyNumberFormat="1" applyFont="1" applyFill="1" applyBorder="1" applyAlignment="1">
      <alignment horizontal="right" vertical="top"/>
    </xf>
    <xf numFmtId="49" fontId="67" fillId="0" borderId="17" xfId="0" applyNumberFormat="1" applyFont="1" applyFill="1" applyBorder="1" applyAlignment="1">
      <alignment horizontal="center" vertical="top" wrapText="1"/>
    </xf>
    <xf numFmtId="0" fontId="67" fillId="0" borderId="18" xfId="0" applyFont="1" applyFill="1" applyBorder="1" applyAlignment="1">
      <alignment horizontal="center" vertical="top" wrapText="1"/>
    </xf>
    <xf numFmtId="0" fontId="67" fillId="0" borderId="18" xfId="0" applyFont="1" applyFill="1" applyBorder="1" applyAlignment="1">
      <alignment horizontal="left" vertical="top" wrapText="1" indent="2"/>
    </xf>
    <xf numFmtId="0" fontId="67" fillId="0" borderId="18" xfId="0" applyFont="1" applyFill="1" applyBorder="1" applyAlignment="1">
      <alignment horizontal="right" vertical="top"/>
    </xf>
    <xf numFmtId="0" fontId="64" fillId="0" borderId="0" xfId="0" applyFont="1" applyFill="1" applyAlignment="1">
      <alignment vertical="top"/>
    </xf>
    <xf numFmtId="169" fontId="67" fillId="0" borderId="18" xfId="0" applyNumberFormat="1" applyFont="1" applyFill="1" applyBorder="1" applyAlignment="1">
      <alignment horizontal="right" vertical="top"/>
    </xf>
    <xf numFmtId="49" fontId="68" fillId="0" borderId="17" xfId="0" applyNumberFormat="1" applyFont="1" applyFill="1" applyBorder="1" applyAlignment="1">
      <alignment horizontal="center" vertical="top" wrapText="1"/>
    </xf>
    <xf numFmtId="0" fontId="68" fillId="0" borderId="18" xfId="0" applyFont="1" applyFill="1" applyBorder="1" applyAlignment="1">
      <alignment horizontal="center" vertical="top" wrapText="1"/>
    </xf>
    <xf numFmtId="0" fontId="68" fillId="0" borderId="18" xfId="0" applyFont="1" applyFill="1" applyBorder="1" applyAlignment="1">
      <alignment horizontal="left" vertical="top" wrapText="1" indent="2"/>
    </xf>
    <xf numFmtId="0" fontId="68" fillId="0" borderId="18" xfId="0" applyFont="1" applyFill="1" applyBorder="1" applyAlignment="1">
      <alignment horizontal="right" vertical="top"/>
    </xf>
    <xf numFmtId="168" fontId="68" fillId="0" borderId="18" xfId="0" applyNumberFormat="1" applyFont="1" applyFill="1" applyBorder="1" applyAlignment="1">
      <alignment horizontal="right" vertical="top"/>
    </xf>
    <xf numFmtId="0" fontId="65" fillId="0" borderId="0" xfId="0" applyFont="1" applyFill="1" applyAlignment="1">
      <alignment vertical="top"/>
    </xf>
    <xf numFmtId="49" fontId="68" fillId="0" borderId="19" xfId="0" applyNumberFormat="1" applyFont="1" applyFill="1" applyBorder="1" applyAlignment="1">
      <alignment horizontal="center" vertical="top" wrapText="1"/>
    </xf>
    <xf numFmtId="0" fontId="68" fillId="0" borderId="20" xfId="0" applyFont="1" applyFill="1" applyBorder="1" applyAlignment="1">
      <alignment horizontal="center" vertical="top" wrapText="1"/>
    </xf>
    <xf numFmtId="0" fontId="68" fillId="0" borderId="20" xfId="0" applyFont="1" applyFill="1" applyBorder="1" applyAlignment="1">
      <alignment horizontal="left" vertical="top" wrapText="1" indent="2"/>
    </xf>
    <xf numFmtId="0" fontId="68" fillId="0" borderId="20" xfId="0" applyFont="1" applyFill="1" applyBorder="1" applyAlignment="1">
      <alignment horizontal="right" vertical="top"/>
    </xf>
    <xf numFmtId="169" fontId="68" fillId="0" borderId="20" xfId="0" applyNumberFormat="1" applyFont="1" applyFill="1" applyBorder="1" applyAlignment="1">
      <alignment horizontal="right" vertical="top"/>
    </xf>
    <xf numFmtId="169" fontId="68" fillId="0" borderId="18" xfId="0" applyNumberFormat="1" applyFont="1" applyFill="1" applyBorder="1" applyAlignment="1">
      <alignment horizontal="right" vertical="top"/>
    </xf>
    <xf numFmtId="168" fontId="68" fillId="0" borderId="20" xfId="0" applyNumberFormat="1" applyFont="1" applyFill="1" applyBorder="1" applyAlignment="1">
      <alignment horizontal="right" vertical="top"/>
    </xf>
    <xf numFmtId="166" fontId="53" fillId="0" borderId="16" xfId="3053" applyNumberFormat="1" applyFont="1" applyBorder="1" applyAlignment="1">
      <alignment horizontal="right" vertical="center" wrapText="1"/>
    </xf>
    <xf numFmtId="166" fontId="53" fillId="0" borderId="16" xfId="3054" applyNumberFormat="1" applyFont="1" applyBorder="1" applyAlignment="1">
      <alignment horizontal="right" vertical="center" wrapText="1"/>
    </xf>
    <xf numFmtId="0" fontId="59" fillId="0" borderId="58" xfId="0" applyFont="1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center" wrapText="1"/>
    </xf>
    <xf numFmtId="14" fontId="60" fillId="0" borderId="0" xfId="0" applyNumberFormat="1" applyFont="1" applyFill="1" applyAlignment="1">
      <alignment horizontal="left" vertical="top" wrapText="1"/>
    </xf>
    <xf numFmtId="0" fontId="60" fillId="0" borderId="0" xfId="0" applyFont="1" applyFill="1" applyAlignment="1">
      <alignment horizontal="left" vertical="top" wrapText="1"/>
    </xf>
    <xf numFmtId="0" fontId="59" fillId="0" borderId="0" xfId="0" applyFont="1" applyFill="1" applyAlignment="1">
      <alignment horizontal="center" vertical="top" wrapText="1"/>
    </xf>
    <xf numFmtId="0" fontId="0" fillId="0" borderId="57" xfId="0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48" xfId="0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left" vertical="top" wrapText="1"/>
    </xf>
    <xf numFmtId="0" fontId="0" fillId="0" borderId="50" xfId="0" applyFont="1" applyFill="1" applyBorder="1" applyAlignment="1">
      <alignment horizontal="left" vertical="top" wrapText="1"/>
    </xf>
    <xf numFmtId="0" fontId="61" fillId="0" borderId="51" xfId="0" applyFont="1" applyFill="1" applyBorder="1" applyAlignment="1">
      <alignment horizontal="left" vertical="top" wrapText="1" indent="2"/>
    </xf>
    <xf numFmtId="0" fontId="61" fillId="0" borderId="42" xfId="0" applyFont="1" applyFill="1" applyBorder="1" applyAlignment="1">
      <alignment horizontal="left" vertical="top" wrapText="1" indent="2"/>
    </xf>
    <xf numFmtId="0" fontId="0" fillId="0" borderId="44" xfId="0" applyFont="1" applyFill="1" applyBorder="1" applyAlignment="1">
      <alignment horizontal="left" vertical="top" wrapText="1"/>
    </xf>
    <xf numFmtId="0" fontId="0" fillId="0" borderId="45" xfId="0" applyFont="1" applyFill="1" applyBorder="1" applyAlignment="1">
      <alignment horizontal="left" vertical="top" wrapText="1"/>
    </xf>
    <xf numFmtId="0" fontId="0" fillId="0" borderId="41" xfId="0" applyFont="1" applyFill="1" applyBorder="1" applyAlignment="1">
      <alignment horizontal="left" vertical="top" wrapText="1"/>
    </xf>
    <xf numFmtId="0" fontId="0" fillId="0" borderId="52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167" fontId="6" fillId="0" borderId="55" xfId="0" applyNumberFormat="1" applyFont="1" applyFill="1" applyBorder="1" applyAlignment="1">
      <alignment horizontal="center" vertical="top"/>
    </xf>
    <xf numFmtId="167" fontId="6" fillId="0" borderId="56" xfId="0" applyNumberFormat="1" applyFont="1" applyFill="1" applyBorder="1" applyAlignment="1">
      <alignment horizontal="center" vertical="top"/>
    </xf>
    <xf numFmtId="168" fontId="6" fillId="0" borderId="55" xfId="0" applyNumberFormat="1" applyFont="1" applyFill="1" applyBorder="1" applyAlignment="1">
      <alignment horizontal="center" vertical="top"/>
    </xf>
    <xf numFmtId="168" fontId="6" fillId="0" borderId="56" xfId="0" applyNumberFormat="1" applyFont="1" applyFill="1" applyBorder="1" applyAlignment="1">
      <alignment horizontal="center" vertical="top"/>
    </xf>
    <xf numFmtId="0" fontId="0" fillId="0" borderId="21" xfId="0" applyFont="1" applyFill="1" applyBorder="1" applyAlignment="1">
      <alignment horizontal="left" vertical="top" wrapText="1"/>
    </xf>
    <xf numFmtId="0" fontId="58" fillId="0" borderId="11" xfId="0" applyFont="1" applyFill="1" applyBorder="1" applyAlignment="1">
      <alignment horizontal="center" vertical="center" wrapText="1"/>
    </xf>
    <xf numFmtId="0" fontId="58" fillId="0" borderId="46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54" fillId="0" borderId="0" xfId="3061" applyFont="1" applyFill="1" applyBorder="1" applyAlignment="1">
      <alignment horizontal="center" vertical="center" wrapText="1"/>
    </xf>
    <xf numFmtId="0" fontId="55" fillId="0" borderId="11" xfId="3061" applyFont="1" applyFill="1" applyBorder="1" applyAlignment="1">
      <alignment horizontal="center" vertical="center" wrapText="1"/>
    </xf>
    <xf numFmtId="0" fontId="55" fillId="0" borderId="26" xfId="3061" applyFont="1" applyFill="1" applyBorder="1" applyAlignment="1">
      <alignment horizontal="center" vertical="center" wrapText="1"/>
    </xf>
    <xf numFmtId="0" fontId="55" fillId="0" borderId="46" xfId="3061" applyFont="1" applyFill="1" applyBorder="1" applyAlignment="1">
      <alignment horizontal="center" vertical="center" wrapText="1"/>
    </xf>
    <xf numFmtId="0" fontId="7" fillId="0" borderId="23" xfId="3061" applyFill="1" applyBorder="1" applyAlignment="1">
      <alignment horizontal="center"/>
    </xf>
    <xf numFmtId="0" fontId="7" fillId="0" borderId="24" xfId="3061" applyFill="1" applyBorder="1" applyAlignment="1">
      <alignment horizontal="center"/>
    </xf>
    <xf numFmtId="0" fontId="57" fillId="0" borderId="23" xfId="3061" applyFont="1" applyFill="1" applyBorder="1" applyAlignment="1">
      <alignment horizontal="center"/>
    </xf>
    <xf numFmtId="0" fontId="57" fillId="0" borderId="24" xfId="3061" applyFont="1" applyFill="1" applyBorder="1" applyAlignment="1">
      <alignment horizontal="center"/>
    </xf>
    <xf numFmtId="0" fontId="53" fillId="0" borderId="25" xfId="0" applyFont="1" applyFill="1" applyBorder="1" applyAlignment="1">
      <alignment horizontal="center"/>
    </xf>
    <xf numFmtId="0" fontId="56" fillId="0" borderId="23" xfId="3061" applyFont="1" applyFill="1" applyBorder="1" applyAlignment="1">
      <alignment horizontal="center"/>
    </xf>
    <xf numFmtId="0" fontId="56" fillId="0" borderId="24" xfId="3061" applyFont="1" applyFill="1" applyBorder="1" applyAlignment="1">
      <alignment horizontal="center"/>
    </xf>
    <xf numFmtId="0" fontId="8" fillId="0" borderId="23" xfId="3061" applyFont="1" applyFill="1" applyBorder="1" applyAlignment="1">
      <alignment horizontal="center"/>
    </xf>
    <xf numFmtId="0" fontId="8" fillId="0" borderId="24" xfId="3061" applyFont="1" applyFill="1" applyBorder="1" applyAlignment="1">
      <alignment horizontal="center"/>
    </xf>
    <xf numFmtId="0" fontId="2" fillId="24" borderId="0" xfId="3060" applyFont="1" applyFill="1" applyBorder="1" applyAlignment="1">
      <alignment horizontal="center" vertical="center" wrapText="1"/>
    </xf>
    <xf numFmtId="0" fontId="2" fillId="24" borderId="0" xfId="3060" applyFont="1" applyFill="1" applyAlignment="1">
      <alignment horizontal="center"/>
    </xf>
    <xf numFmtId="0" fontId="2" fillId="24" borderId="0" xfId="3060" applyFont="1" applyFill="1" applyAlignment="1">
      <alignment horizontal="center" wrapText="1"/>
    </xf>
    <xf numFmtId="0" fontId="26" fillId="24" borderId="0" xfId="3060" applyFont="1" applyFill="1" applyBorder="1" applyAlignment="1">
      <alignment horizontal="center" vertical="center" wrapText="1"/>
    </xf>
    <xf numFmtId="0" fontId="34" fillId="0" borderId="22" xfId="3062" applyFont="1" applyBorder="1" applyAlignment="1">
      <alignment horizontal="center" vertical="center" wrapText="1"/>
    </xf>
    <xf numFmtId="0" fontId="31" fillId="0" borderId="0" xfId="3062" applyFont="1" applyAlignment="1">
      <alignment horizontal="center" vertical="center" wrapText="1"/>
    </xf>
    <xf numFmtId="0" fontId="4" fillId="0" borderId="10" xfId="3062" applyFont="1" applyBorder="1" applyAlignment="1">
      <alignment horizontal="center" vertical="center" wrapText="1"/>
    </xf>
    <xf numFmtId="0" fontId="29" fillId="0" borderId="0" xfId="3062" applyFont="1" applyAlignment="1">
      <alignment horizontal="center" wrapText="1"/>
    </xf>
    <xf numFmtId="0" fontId="2" fillId="0" borderId="0" xfId="3060" applyAlignment="1">
      <alignment wrapText="1"/>
    </xf>
    <xf numFmtId="0" fontId="8" fillId="0" borderId="0" xfId="2979" applyFont="1" applyFill="1" applyAlignment="1">
      <alignment vertical="top"/>
    </xf>
    <xf numFmtId="0" fontId="8" fillId="0" borderId="0" xfId="2979" applyFont="1" applyFill="1" applyAlignment="1">
      <alignment horizontal="right" vertical="top"/>
    </xf>
    <xf numFmtId="0" fontId="8" fillId="0" borderId="57" xfId="2979" applyFont="1" applyFill="1" applyBorder="1" applyAlignment="1">
      <alignment horizontal="center" vertical="top" wrapText="1"/>
    </xf>
    <xf numFmtId="0" fontId="58" fillId="0" borderId="0" xfId="2979" applyFont="1" applyFill="1" applyAlignment="1">
      <alignment horizontal="center" vertical="top" wrapText="1"/>
    </xf>
    <xf numFmtId="0" fontId="59" fillId="0" borderId="58" xfId="2979" applyFont="1" applyFill="1" applyBorder="1" applyAlignment="1">
      <alignment horizontal="center" vertical="top" wrapText="1"/>
    </xf>
    <xf numFmtId="0" fontId="8" fillId="0" borderId="0" xfId="2979" applyFont="1" applyFill="1" applyAlignment="1">
      <alignment horizontal="left" vertical="top"/>
    </xf>
    <xf numFmtId="0" fontId="8" fillId="0" borderId="0" xfId="2979" applyFont="1" applyFill="1" applyAlignment="1">
      <alignment horizontal="center" vertical="top"/>
    </xf>
    <xf numFmtId="0" fontId="4" fillId="0" borderId="0" xfId="2979" applyFont="1" applyFill="1" applyAlignment="1">
      <alignment horizontal="right" vertical="top"/>
    </xf>
    <xf numFmtId="0" fontId="60" fillId="0" borderId="0" xfId="2979" applyFont="1" applyFill="1" applyAlignment="1">
      <alignment horizontal="left" vertical="top" wrapText="1"/>
    </xf>
    <xf numFmtId="0" fontId="59" fillId="0" borderId="0" xfId="2979" applyFont="1" applyFill="1" applyAlignment="1">
      <alignment horizontal="center" vertical="top" wrapText="1"/>
    </xf>
    <xf numFmtId="0" fontId="58" fillId="0" borderId="0" xfId="2979" applyFont="1" applyFill="1" applyAlignment="1">
      <alignment horizontal="right" vertical="top"/>
    </xf>
    <xf numFmtId="0" fontId="58" fillId="0" borderId="0" xfId="2979" applyFont="1" applyFill="1" applyAlignment="1">
      <alignment vertical="top"/>
    </xf>
    <xf numFmtId="0" fontId="8" fillId="0" borderId="21" xfId="2979" applyFont="1" applyFill="1" applyBorder="1" applyAlignment="1">
      <alignment horizontal="left" vertical="top" wrapText="1"/>
    </xf>
    <xf numFmtId="0" fontId="58" fillId="0" borderId="11" xfId="2979" applyFont="1" applyFill="1" applyBorder="1" applyAlignment="1">
      <alignment horizontal="center" vertical="center" wrapText="1"/>
    </xf>
    <xf numFmtId="0" fontId="58" fillId="0" borderId="22" xfId="2979" applyFont="1" applyFill="1" applyBorder="1" applyAlignment="1">
      <alignment horizontal="center" vertical="center" wrapText="1"/>
    </xf>
    <xf numFmtId="0" fontId="58" fillId="0" borderId="47" xfId="2979" applyFont="1" applyFill="1" applyBorder="1" applyAlignment="1">
      <alignment horizontal="center" vertical="center" wrapText="1"/>
    </xf>
    <xf numFmtId="0" fontId="8" fillId="0" borderId="0" xfId="2979" applyFont="1" applyFill="1" applyAlignment="1">
      <alignment horizontal="center" vertical="center"/>
    </xf>
    <xf numFmtId="0" fontId="58" fillId="0" borderId="46" xfId="2979" applyFont="1" applyFill="1" applyBorder="1" applyAlignment="1">
      <alignment horizontal="center" vertical="center" wrapText="1"/>
    </xf>
    <xf numFmtId="0" fontId="58" fillId="0" borderId="14" xfId="2979" applyFont="1" applyFill="1" applyBorder="1" applyAlignment="1">
      <alignment horizontal="center" vertical="center" wrapText="1"/>
    </xf>
    <xf numFmtId="0" fontId="61" fillId="0" borderId="12" xfId="2979" applyFont="1" applyFill="1" applyBorder="1" applyAlignment="1">
      <alignment horizontal="center" vertical="center" wrapText="1"/>
    </xf>
    <xf numFmtId="0" fontId="61" fillId="0" borderId="14" xfId="2979" applyFont="1" applyFill="1" applyBorder="1" applyAlignment="1">
      <alignment horizontal="center" vertical="center" wrapText="1"/>
    </xf>
    <xf numFmtId="0" fontId="8" fillId="0" borderId="0" xfId="2979" applyFont="1" applyFill="1" applyAlignment="1">
      <alignment horizontal="center"/>
    </xf>
    <xf numFmtId="0" fontId="8" fillId="0" borderId="52" xfId="2979" applyFont="1" applyFill="1" applyBorder="1" applyAlignment="1">
      <alignment horizontal="center"/>
    </xf>
    <xf numFmtId="0" fontId="8" fillId="0" borderId="53" xfId="2979" applyFont="1" applyFill="1" applyBorder="1" applyAlignment="1">
      <alignment horizontal="center"/>
    </xf>
    <xf numFmtId="0" fontId="8" fillId="0" borderId="54" xfId="2979" applyFont="1" applyFill="1" applyBorder="1" applyAlignment="1">
      <alignment horizontal="center"/>
    </xf>
    <xf numFmtId="0" fontId="8" fillId="0" borderId="0" xfId="2979" applyFont="1" applyFill="1"/>
    <xf numFmtId="0" fontId="56" fillId="0" borderId="44" xfId="2979" applyFont="1" applyFill="1" applyBorder="1" applyAlignment="1">
      <alignment horizontal="center" wrapText="1"/>
    </xf>
    <xf numFmtId="0" fontId="56" fillId="0" borderId="45" xfId="2979" applyFont="1" applyFill="1" applyBorder="1" applyAlignment="1">
      <alignment horizontal="center" wrapText="1"/>
    </xf>
    <xf numFmtId="0" fontId="56" fillId="0" borderId="41" xfId="2979" applyFont="1" applyFill="1" applyBorder="1" applyAlignment="1">
      <alignment horizontal="center" wrapText="1"/>
    </xf>
    <xf numFmtId="0" fontId="6" fillId="0" borderId="36" xfId="2979" applyFont="1" applyFill="1" applyBorder="1" applyAlignment="1">
      <alignment horizontal="center" vertical="top" wrapText="1"/>
    </xf>
    <xf numFmtId="0" fontId="6" fillId="0" borderId="37" xfId="2979" applyFont="1" applyFill="1" applyBorder="1" applyAlignment="1">
      <alignment horizontal="left" vertical="top" wrapText="1"/>
    </xf>
    <xf numFmtId="0" fontId="6" fillId="0" borderId="37" xfId="2979" applyFont="1" applyFill="1" applyBorder="1" applyAlignment="1">
      <alignment horizontal="center" vertical="top" wrapText="1"/>
    </xf>
    <xf numFmtId="168" fontId="6" fillId="0" borderId="55" xfId="2979" applyNumberFormat="1" applyFont="1" applyFill="1" applyBorder="1" applyAlignment="1">
      <alignment horizontal="center" vertical="top"/>
    </xf>
    <xf numFmtId="168" fontId="6" fillId="0" borderId="56" xfId="2979" applyNumberFormat="1" applyFont="1" applyFill="1" applyBorder="1" applyAlignment="1">
      <alignment horizontal="center" vertical="top"/>
    </xf>
    <xf numFmtId="2" fontId="8" fillId="0" borderId="0" xfId="2979" applyNumberFormat="1" applyFont="1" applyFill="1" applyAlignment="1">
      <alignment horizontal="right" vertical="top"/>
    </xf>
    <xf numFmtId="49" fontId="88" fillId="0" borderId="38" xfId="2979" applyNumberFormat="1" applyFont="1" applyFill="1" applyBorder="1" applyAlignment="1">
      <alignment horizontal="center" vertical="top" wrapText="1"/>
    </xf>
    <xf numFmtId="0" fontId="88" fillId="0" borderId="39" xfId="2979" applyFont="1" applyFill="1" applyBorder="1" applyAlignment="1">
      <alignment horizontal="center" vertical="top" wrapText="1"/>
    </xf>
    <xf numFmtId="0" fontId="88" fillId="0" borderId="39" xfId="2979" applyFont="1" applyFill="1" applyBorder="1" applyAlignment="1">
      <alignment horizontal="left" vertical="top" wrapText="1" indent="2"/>
    </xf>
    <xf numFmtId="0" fontId="88" fillId="0" borderId="39" xfId="2979" applyFont="1" applyFill="1" applyBorder="1" applyAlignment="1">
      <alignment horizontal="right" vertical="top"/>
    </xf>
    <xf numFmtId="0" fontId="7" fillId="0" borderId="0" xfId="2979" applyFont="1" applyFill="1" applyAlignment="1">
      <alignment vertical="top"/>
    </xf>
    <xf numFmtId="49" fontId="89" fillId="0" borderId="38" xfId="2979" applyNumberFormat="1" applyFont="1" applyFill="1" applyBorder="1" applyAlignment="1">
      <alignment horizontal="center" vertical="top" wrapText="1"/>
    </xf>
    <xf numFmtId="0" fontId="89" fillId="0" borderId="39" xfId="2979" applyFont="1" applyFill="1" applyBorder="1" applyAlignment="1">
      <alignment horizontal="center" vertical="top" wrapText="1"/>
    </xf>
    <xf numFmtId="0" fontId="89" fillId="0" borderId="39" xfId="2979" applyFont="1" applyFill="1" applyBorder="1" applyAlignment="1">
      <alignment horizontal="left" vertical="top" wrapText="1" indent="2"/>
    </xf>
    <xf numFmtId="0" fontId="89" fillId="0" borderId="39" xfId="2979" applyFont="1" applyFill="1" applyBorder="1" applyAlignment="1">
      <alignment horizontal="right" vertical="top"/>
    </xf>
    <xf numFmtId="0" fontId="86" fillId="0" borderId="0" xfId="2979" applyFont="1" applyFill="1" applyAlignment="1">
      <alignment vertical="top"/>
    </xf>
    <xf numFmtId="49" fontId="89" fillId="0" borderId="40" xfId="2979" applyNumberFormat="1" applyFont="1" applyFill="1" applyBorder="1" applyAlignment="1">
      <alignment horizontal="center" vertical="top" wrapText="1"/>
    </xf>
    <xf numFmtId="0" fontId="89" fillId="0" borderId="41" xfId="2979" applyFont="1" applyFill="1" applyBorder="1" applyAlignment="1">
      <alignment horizontal="center" vertical="top" wrapText="1"/>
    </xf>
    <xf numFmtId="0" fontId="89" fillId="0" borderId="41" xfId="2979" applyFont="1" applyFill="1" applyBorder="1" applyAlignment="1">
      <alignment horizontal="left" vertical="top" wrapText="1" indent="2"/>
    </xf>
    <xf numFmtId="0" fontId="89" fillId="0" borderId="41" xfId="2979" applyFont="1" applyFill="1" applyBorder="1" applyAlignment="1">
      <alignment horizontal="right" vertical="top"/>
    </xf>
    <xf numFmtId="49" fontId="90" fillId="0" borderId="38" xfId="2979" applyNumberFormat="1" applyFont="1" applyFill="1" applyBorder="1" applyAlignment="1">
      <alignment horizontal="center" vertical="top" wrapText="1"/>
    </xf>
    <xf numFmtId="0" fontId="90" fillId="0" borderId="39" xfId="2979" applyFont="1" applyFill="1" applyBorder="1" applyAlignment="1">
      <alignment horizontal="center" vertical="top" wrapText="1"/>
    </xf>
    <xf numFmtId="0" fontId="90" fillId="0" borderId="39" xfId="2979" applyFont="1" applyFill="1" applyBorder="1" applyAlignment="1">
      <alignment horizontal="left" vertical="top" wrapText="1" indent="2"/>
    </xf>
    <xf numFmtId="0" fontId="90" fillId="0" borderId="39" xfId="2979" applyFont="1" applyFill="1" applyBorder="1" applyAlignment="1">
      <alignment horizontal="right" vertical="top"/>
    </xf>
    <xf numFmtId="0" fontId="87" fillId="0" borderId="0" xfId="2979" applyFont="1" applyFill="1" applyAlignment="1">
      <alignment vertical="top"/>
    </xf>
    <xf numFmtId="49" fontId="90" fillId="0" borderId="40" xfId="2979" applyNumberFormat="1" applyFont="1" applyFill="1" applyBorder="1" applyAlignment="1">
      <alignment horizontal="center" vertical="top" wrapText="1"/>
    </xf>
    <xf numFmtId="0" fontId="90" fillId="0" borderId="41" xfId="2979" applyFont="1" applyFill="1" applyBorder="1" applyAlignment="1">
      <alignment horizontal="center" vertical="top" wrapText="1"/>
    </xf>
    <xf numFmtId="0" fontId="90" fillId="0" borderId="41" xfId="2979" applyFont="1" applyFill="1" applyBorder="1" applyAlignment="1">
      <alignment horizontal="left" vertical="top" wrapText="1" indent="2"/>
    </xf>
    <xf numFmtId="0" fontId="90" fillId="0" borderId="41" xfId="2979" applyFont="1" applyFill="1" applyBorder="1" applyAlignment="1">
      <alignment horizontal="right" vertical="top"/>
    </xf>
    <xf numFmtId="168" fontId="6" fillId="0" borderId="44" xfId="2979" applyNumberFormat="1" applyFont="1" applyFill="1" applyBorder="1" applyAlignment="1">
      <alignment horizontal="center" vertical="top"/>
    </xf>
    <xf numFmtId="168" fontId="6" fillId="0" borderId="41" xfId="2979" applyNumberFormat="1" applyFont="1" applyFill="1" applyBorder="1" applyAlignment="1">
      <alignment horizontal="center" vertical="top"/>
    </xf>
    <xf numFmtId="49" fontId="88" fillId="0" borderId="40" xfId="2979" applyNumberFormat="1" applyFont="1" applyFill="1" applyBorder="1" applyAlignment="1">
      <alignment horizontal="center" vertical="top" wrapText="1"/>
    </xf>
    <xf numFmtId="0" fontId="88" fillId="0" borderId="41" xfId="2979" applyFont="1" applyFill="1" applyBorder="1" applyAlignment="1">
      <alignment horizontal="center" vertical="top" wrapText="1"/>
    </xf>
    <xf numFmtId="0" fontId="88" fillId="0" borderId="41" xfId="2979" applyFont="1" applyFill="1" applyBorder="1" applyAlignment="1">
      <alignment horizontal="left" vertical="top" wrapText="1" indent="2"/>
    </xf>
    <xf numFmtId="0" fontId="88" fillId="0" borderId="41" xfId="2979" applyFont="1" applyFill="1" applyBorder="1" applyAlignment="1">
      <alignment horizontal="right" vertical="top"/>
    </xf>
    <xf numFmtId="0" fontId="8" fillId="0" borderId="48" xfId="2979" applyFont="1" applyFill="1" applyBorder="1" applyAlignment="1">
      <alignment horizontal="left" vertical="top" wrapText="1"/>
    </xf>
    <xf numFmtId="0" fontId="8" fillId="0" borderId="49" xfId="2979" applyFont="1" applyFill="1" applyBorder="1" applyAlignment="1">
      <alignment horizontal="left" vertical="top" wrapText="1"/>
    </xf>
    <xf numFmtId="0" fontId="8" fillId="0" borderId="50" xfId="2979" applyFont="1" applyFill="1" applyBorder="1" applyAlignment="1">
      <alignment horizontal="left" vertical="top" wrapText="1"/>
    </xf>
    <xf numFmtId="0" fontId="61" fillId="0" borderId="51" xfId="2979" applyFont="1" applyFill="1" applyBorder="1" applyAlignment="1">
      <alignment horizontal="left" vertical="top" wrapText="1" indent="2"/>
    </xf>
    <xf numFmtId="0" fontId="61" fillId="0" borderId="42" xfId="2979" applyFont="1" applyFill="1" applyBorder="1" applyAlignment="1">
      <alignment horizontal="left" vertical="top" wrapText="1" indent="2"/>
    </xf>
    <xf numFmtId="0" fontId="58" fillId="0" borderId="42" xfId="2979" applyFont="1" applyFill="1" applyBorder="1" applyAlignment="1">
      <alignment horizontal="center" vertical="top" wrapText="1"/>
    </xf>
    <xf numFmtId="2" fontId="6" fillId="0" borderId="42" xfId="2979" applyNumberFormat="1" applyFont="1" applyFill="1" applyBorder="1" applyAlignment="1">
      <alignment horizontal="right" vertical="top"/>
    </xf>
    <xf numFmtId="0" fontId="6" fillId="0" borderId="43" xfId="2979" applyFont="1" applyFill="1" applyBorder="1" applyAlignment="1">
      <alignment horizontal="right" vertical="top"/>
    </xf>
    <xf numFmtId="0" fontId="8" fillId="0" borderId="44" xfId="2979" applyFont="1" applyFill="1" applyBorder="1" applyAlignment="1">
      <alignment horizontal="left" vertical="top" wrapText="1"/>
    </xf>
    <xf numFmtId="0" fontId="8" fillId="0" borderId="45" xfId="2979" applyFont="1" applyFill="1" applyBorder="1" applyAlignment="1">
      <alignment horizontal="left" vertical="top" wrapText="1"/>
    </xf>
    <xf numFmtId="0" fontId="8" fillId="0" borderId="41" xfId="2979" applyFont="1" applyFill="1" applyBorder="1" applyAlignment="1">
      <alignment horizontal="left" vertical="top" wrapText="1"/>
    </xf>
    <xf numFmtId="0" fontId="58" fillId="0" borderId="44" xfId="2979" applyFont="1" applyFill="1" applyBorder="1" applyAlignment="1">
      <alignment horizontal="center" vertical="top" wrapText="1"/>
    </xf>
    <xf numFmtId="0" fontId="58" fillId="0" borderId="45" xfId="2979" applyFont="1" applyFill="1" applyBorder="1" applyAlignment="1">
      <alignment horizontal="left" vertical="top" wrapText="1"/>
    </xf>
    <xf numFmtId="0" fontId="61" fillId="0" borderId="45" xfId="2979" applyFont="1" applyFill="1" applyBorder="1" applyAlignment="1">
      <alignment horizontal="left" vertical="top" wrapText="1" indent="2"/>
    </xf>
    <xf numFmtId="0" fontId="58" fillId="0" borderId="45" xfId="2979" applyFont="1" applyFill="1" applyBorder="1" applyAlignment="1">
      <alignment horizontal="center" vertical="top" wrapText="1"/>
    </xf>
    <xf numFmtId="0" fontId="6" fillId="0" borderId="45" xfId="2979" applyFont="1" applyFill="1" applyBorder="1" applyAlignment="1">
      <alignment horizontal="right" vertical="top" wrapText="1"/>
    </xf>
    <xf numFmtId="0" fontId="6" fillId="0" borderId="41" xfId="2979" applyFont="1" applyFill="1" applyBorder="1" applyAlignment="1">
      <alignment horizontal="right" vertical="top" wrapText="1"/>
    </xf>
    <xf numFmtId="0" fontId="62" fillId="0" borderId="40" xfId="2979" applyFont="1" applyFill="1" applyBorder="1" applyAlignment="1">
      <alignment horizontal="center" vertical="top" wrapText="1"/>
    </xf>
    <xf numFmtId="0" fontId="62" fillId="0" borderId="41" xfId="2979" applyFont="1" applyFill="1" applyBorder="1" applyAlignment="1">
      <alignment horizontal="left" vertical="top" wrapText="1"/>
    </xf>
    <xf numFmtId="0" fontId="62" fillId="0" borderId="41" xfId="2979" applyFont="1" applyFill="1" applyBorder="1" applyAlignment="1">
      <alignment horizontal="center" vertical="top" wrapText="1"/>
    </xf>
    <xf numFmtId="0" fontId="7" fillId="0" borderId="41" xfId="2979" applyFont="1" applyFill="1" applyBorder="1" applyAlignment="1">
      <alignment horizontal="right" vertical="top" wrapText="1"/>
    </xf>
    <xf numFmtId="0" fontId="91" fillId="0" borderId="0" xfId="3051" applyFont="1" applyFill="1" applyAlignment="1">
      <alignment horizontal="center" vertical="center" wrapText="1"/>
    </xf>
    <xf numFmtId="0" fontId="53" fillId="0" borderId="0" xfId="3051" applyFont="1" applyFill="1"/>
    <xf numFmtId="0" fontId="53" fillId="0" borderId="0" xfId="3051" applyFont="1" applyFill="1" applyAlignment="1">
      <alignment horizontal="left" vertical="center" wrapText="1"/>
    </xf>
    <xf numFmtId="0" fontId="53" fillId="0" borderId="25" xfId="3051" applyFont="1" applyFill="1" applyBorder="1" applyAlignment="1">
      <alignment horizontal="center"/>
    </xf>
    <xf numFmtId="0" fontId="53" fillId="0" borderId="15" xfId="3051" applyFont="1" applyFill="1" applyBorder="1" applyAlignment="1">
      <alignment horizontal="center" vertical="center" wrapText="1"/>
    </xf>
    <xf numFmtId="0" fontId="53" fillId="0" borderId="16" xfId="3051" applyFont="1" applyFill="1" applyBorder="1" applyAlignment="1">
      <alignment horizontal="left" vertical="top" wrapText="1" indent="1"/>
    </xf>
    <xf numFmtId="0" fontId="53" fillId="0" borderId="16" xfId="3051" applyFont="1" applyFill="1" applyBorder="1" applyAlignment="1">
      <alignment horizontal="center" vertical="center" wrapText="1"/>
    </xf>
    <xf numFmtId="165" fontId="53" fillId="0" borderId="16" xfId="3463" applyFont="1" applyFill="1" applyBorder="1" applyAlignment="1">
      <alignment horizontal="center" vertical="center" wrapText="1"/>
    </xf>
    <xf numFmtId="165" fontId="6" fillId="0" borderId="16" xfId="3463" applyFont="1" applyFill="1" applyBorder="1" applyAlignment="1">
      <alignment horizontal="center" vertical="center" wrapText="1"/>
    </xf>
    <xf numFmtId="166" fontId="53" fillId="0" borderId="16" xfId="3051" applyNumberFormat="1" applyFont="1" applyFill="1" applyBorder="1" applyAlignment="1">
      <alignment horizontal="right" vertical="center" wrapText="1"/>
    </xf>
    <xf numFmtId="0" fontId="57" fillId="0" borderId="23" xfId="3061" applyFont="1" applyBorder="1" applyAlignment="1">
      <alignment horizontal="center"/>
    </xf>
    <xf numFmtId="0" fontId="57" fillId="0" borderId="24" xfId="3061" applyFont="1" applyBorder="1" applyAlignment="1">
      <alignment horizontal="center"/>
    </xf>
    <xf numFmtId="0" fontId="53" fillId="0" borderId="15" xfId="3051" applyFont="1" applyBorder="1" applyAlignment="1">
      <alignment horizontal="center" vertical="center" wrapText="1"/>
    </xf>
    <xf numFmtId="0" fontId="53" fillId="0" borderId="16" xfId="3051" applyFont="1" applyBorder="1" applyAlignment="1">
      <alignment horizontal="left" vertical="top" wrapText="1" indent="1"/>
    </xf>
    <xf numFmtId="0" fontId="53" fillId="0" borderId="16" xfId="3051" applyFont="1" applyBorder="1" applyAlignment="1">
      <alignment horizontal="center" vertical="center" wrapText="1"/>
    </xf>
    <xf numFmtId="168" fontId="53" fillId="0" borderId="16" xfId="3051" applyNumberFormat="1" applyFont="1" applyBorder="1" applyAlignment="1">
      <alignment horizontal="right" vertical="center" wrapText="1"/>
    </xf>
    <xf numFmtId="2" fontId="53" fillId="0" borderId="16" xfId="3051" applyNumberFormat="1" applyFont="1" applyBorder="1" applyAlignment="1">
      <alignment horizontal="right" vertical="center" wrapText="1"/>
    </xf>
    <xf numFmtId="0" fontId="7" fillId="0" borderId="0" xfId="3061" applyBorder="1" applyAlignment="1">
      <alignment horizontal="center"/>
    </xf>
    <xf numFmtId="0" fontId="53" fillId="0" borderId="0" xfId="3051" applyFont="1"/>
    <xf numFmtId="0" fontId="53" fillId="0" borderId="0" xfId="3051" applyFont="1" applyAlignment="1">
      <alignment vertical="center"/>
    </xf>
    <xf numFmtId="9" fontId="53" fillId="0" borderId="0" xfId="3051" applyNumberFormat="1" applyFont="1" applyAlignment="1">
      <alignment horizontal="center" vertical="center"/>
    </xf>
    <xf numFmtId="165" fontId="53" fillId="0" borderId="16" xfId="3463" applyFont="1" applyFill="1" applyBorder="1" applyAlignment="1">
      <alignment horizontal="right" vertical="center" wrapText="1"/>
    </xf>
    <xf numFmtId="165" fontId="6" fillId="0" borderId="16" xfId="3463" applyFont="1" applyFill="1" applyBorder="1" applyAlignment="1">
      <alignment horizontal="right" vertical="center" wrapText="1"/>
    </xf>
    <xf numFmtId="9" fontId="53" fillId="0" borderId="0" xfId="3051" applyNumberFormat="1" applyFont="1" applyFill="1"/>
    <xf numFmtId="0" fontId="8" fillId="57" borderId="0" xfId="2979" applyFont="1" applyFill="1" applyAlignment="1">
      <alignment vertical="top"/>
    </xf>
    <xf numFmtId="0" fontId="8" fillId="57" borderId="0" xfId="2979" applyFont="1" applyFill="1" applyAlignment="1">
      <alignment horizontal="right" vertical="top"/>
    </xf>
    <xf numFmtId="0" fontId="8" fillId="57" borderId="57" xfId="2979" applyFont="1" applyFill="1" applyBorder="1" applyAlignment="1">
      <alignment horizontal="center" vertical="top" wrapText="1"/>
    </xf>
    <xf numFmtId="0" fontId="58" fillId="57" borderId="0" xfId="2979" applyFont="1" applyFill="1" applyAlignment="1">
      <alignment horizontal="center" vertical="top" wrapText="1"/>
    </xf>
    <xf numFmtId="0" fontId="59" fillId="57" borderId="58" xfId="2979" applyFont="1" applyFill="1" applyBorder="1" applyAlignment="1">
      <alignment horizontal="center" vertical="top" wrapText="1"/>
    </xf>
    <xf numFmtId="0" fontId="8" fillId="57" borderId="0" xfId="2979" applyFont="1" applyFill="1" applyAlignment="1">
      <alignment horizontal="left" vertical="top"/>
    </xf>
    <xf numFmtId="0" fontId="8" fillId="57" borderId="0" xfId="2979" applyFont="1" applyFill="1" applyAlignment="1">
      <alignment horizontal="center" vertical="top"/>
    </xf>
    <xf numFmtId="0" fontId="4" fillId="57" borderId="0" xfId="2979" applyFont="1" applyFill="1" applyAlignment="1">
      <alignment horizontal="right" vertical="top"/>
    </xf>
    <xf numFmtId="0" fontId="60" fillId="57" borderId="0" xfId="2979" applyFont="1" applyFill="1" applyAlignment="1">
      <alignment horizontal="left" vertical="top" wrapText="1"/>
    </xf>
    <xf numFmtId="0" fontId="59" fillId="57" borderId="0" xfId="2979" applyFont="1" applyFill="1" applyAlignment="1">
      <alignment horizontal="center" vertical="top" wrapText="1"/>
    </xf>
    <xf numFmtId="0" fontId="58" fillId="57" borderId="0" xfId="2979" applyFont="1" applyFill="1" applyAlignment="1">
      <alignment horizontal="right" vertical="top"/>
    </xf>
    <xf numFmtId="0" fontId="58" fillId="57" borderId="0" xfId="2979" applyFont="1" applyFill="1" applyAlignment="1">
      <alignment vertical="top"/>
    </xf>
    <xf numFmtId="0" fontId="8" fillId="57" borderId="21" xfId="2979" applyFont="1" applyFill="1" applyBorder="1" applyAlignment="1">
      <alignment horizontal="left" vertical="top" wrapText="1"/>
    </xf>
    <xf numFmtId="0" fontId="58" fillId="58" borderId="11" xfId="2979" applyFont="1" applyFill="1" applyBorder="1" applyAlignment="1">
      <alignment horizontal="center" vertical="center" wrapText="1"/>
    </xf>
    <xf numFmtId="0" fontId="58" fillId="58" borderId="22" xfId="2979" applyFont="1" applyFill="1" applyBorder="1" applyAlignment="1">
      <alignment horizontal="center" vertical="center" wrapText="1"/>
    </xf>
    <xf numFmtId="0" fontId="58" fillId="58" borderId="47" xfId="2979" applyFont="1" applyFill="1" applyBorder="1" applyAlignment="1">
      <alignment horizontal="center" vertical="center" wrapText="1"/>
    </xf>
    <xf numFmtId="0" fontId="8" fillId="57" borderId="0" xfId="2979" applyFont="1" applyFill="1" applyAlignment="1">
      <alignment horizontal="center" vertical="center"/>
    </xf>
    <xf numFmtId="0" fontId="58" fillId="58" borderId="46" xfId="2979" applyFont="1" applyFill="1" applyBorder="1" applyAlignment="1">
      <alignment horizontal="center" vertical="center" wrapText="1"/>
    </xf>
    <xf numFmtId="0" fontId="58" fillId="58" borderId="14" xfId="2979" applyFont="1" applyFill="1" applyBorder="1" applyAlignment="1">
      <alignment horizontal="center" vertical="center" wrapText="1"/>
    </xf>
    <xf numFmtId="0" fontId="61" fillId="58" borderId="12" xfId="2979" applyFont="1" applyFill="1" applyBorder="1" applyAlignment="1">
      <alignment horizontal="center" vertical="center" wrapText="1"/>
    </xf>
    <xf numFmtId="0" fontId="61" fillId="58" borderId="14" xfId="2979" applyFont="1" applyFill="1" applyBorder="1" applyAlignment="1">
      <alignment horizontal="center" vertical="center" wrapText="1"/>
    </xf>
    <xf numFmtId="0" fontId="8" fillId="57" borderId="0" xfId="2979" applyFont="1" applyFill="1" applyAlignment="1">
      <alignment horizontal="center"/>
    </xf>
    <xf numFmtId="0" fontId="8" fillId="57" borderId="52" xfId="2979" applyFont="1" applyFill="1" applyBorder="1" applyAlignment="1">
      <alignment horizontal="center"/>
    </xf>
    <xf numFmtId="0" fontId="8" fillId="57" borderId="53" xfId="2979" applyFont="1" applyFill="1" applyBorder="1" applyAlignment="1">
      <alignment horizontal="center"/>
    </xf>
    <xf numFmtId="0" fontId="8" fillId="57" borderId="54" xfId="2979" applyFont="1" applyFill="1" applyBorder="1" applyAlignment="1">
      <alignment horizontal="center"/>
    </xf>
    <xf numFmtId="0" fontId="8" fillId="57" borderId="0" xfId="2979" applyFont="1" applyFill="1"/>
    <xf numFmtId="0" fontId="56" fillId="58" borderId="44" xfId="2979" applyFont="1" applyFill="1" applyBorder="1" applyAlignment="1">
      <alignment horizontal="center" wrapText="1"/>
    </xf>
    <xf numFmtId="0" fontId="56" fillId="58" borderId="45" xfId="2979" applyFont="1" applyFill="1" applyBorder="1" applyAlignment="1">
      <alignment horizontal="center" wrapText="1"/>
    </xf>
    <xf numFmtId="0" fontId="56" fillId="58" borderId="41" xfId="2979" applyFont="1" applyFill="1" applyBorder="1" applyAlignment="1">
      <alignment horizontal="center" wrapText="1"/>
    </xf>
    <xf numFmtId="0" fontId="6" fillId="57" borderId="36" xfId="2979" applyFont="1" applyFill="1" applyBorder="1" applyAlignment="1">
      <alignment horizontal="center" vertical="top" wrapText="1"/>
    </xf>
    <xf numFmtId="0" fontId="6" fillId="57" borderId="37" xfId="2979" applyFont="1" applyFill="1" applyBorder="1" applyAlignment="1">
      <alignment horizontal="left" vertical="top" wrapText="1"/>
    </xf>
    <xf numFmtId="0" fontId="6" fillId="57" borderId="37" xfId="2979" applyFont="1" applyFill="1" applyBorder="1" applyAlignment="1">
      <alignment horizontal="center" vertical="top" wrapText="1"/>
    </xf>
    <xf numFmtId="168" fontId="6" fillId="57" borderId="55" xfId="2979" applyNumberFormat="1" applyFont="1" applyFill="1" applyBorder="1" applyAlignment="1">
      <alignment horizontal="center" vertical="top"/>
    </xf>
    <xf numFmtId="168" fontId="6" fillId="57" borderId="56" xfId="2979" applyNumberFormat="1" applyFont="1" applyFill="1" applyBorder="1" applyAlignment="1">
      <alignment horizontal="center" vertical="top"/>
    </xf>
    <xf numFmtId="2" fontId="8" fillId="57" borderId="0" xfId="2979" applyNumberFormat="1" applyFont="1" applyFill="1" applyAlignment="1">
      <alignment horizontal="right" vertical="top"/>
    </xf>
    <xf numFmtId="49" fontId="88" fillId="57" borderId="38" xfId="2979" applyNumberFormat="1" applyFont="1" applyFill="1" applyBorder="1" applyAlignment="1">
      <alignment horizontal="center" vertical="top" wrapText="1"/>
    </xf>
    <xf numFmtId="0" fontId="88" fillId="57" borderId="39" xfId="2979" applyFont="1" applyFill="1" applyBorder="1" applyAlignment="1">
      <alignment horizontal="center" vertical="top" wrapText="1"/>
    </xf>
    <xf numFmtId="0" fontId="88" fillId="57" borderId="39" xfId="2979" applyFont="1" applyFill="1" applyBorder="1" applyAlignment="1">
      <alignment horizontal="left" vertical="top" wrapText="1" indent="2"/>
    </xf>
    <xf numFmtId="0" fontId="88" fillId="57" borderId="39" xfId="2979" applyFont="1" applyFill="1" applyBorder="1" applyAlignment="1">
      <alignment horizontal="right" vertical="top"/>
    </xf>
    <xf numFmtId="0" fontId="7" fillId="57" borderId="0" xfId="2979" applyFont="1" applyFill="1" applyAlignment="1">
      <alignment vertical="top"/>
    </xf>
    <xf numFmtId="49" fontId="89" fillId="57" borderId="38" xfId="2979" applyNumberFormat="1" applyFont="1" applyFill="1" applyBorder="1" applyAlignment="1">
      <alignment horizontal="center" vertical="top" wrapText="1"/>
    </xf>
    <xf numFmtId="0" fontId="89" fillId="57" borderId="39" xfId="2979" applyFont="1" applyFill="1" applyBorder="1" applyAlignment="1">
      <alignment horizontal="center" vertical="top" wrapText="1"/>
    </xf>
    <xf numFmtId="0" fontId="89" fillId="57" borderId="39" xfId="2979" applyFont="1" applyFill="1" applyBorder="1" applyAlignment="1">
      <alignment horizontal="left" vertical="top" wrapText="1" indent="2"/>
    </xf>
    <xf numFmtId="0" fontId="89" fillId="57" borderId="39" xfId="2979" applyFont="1" applyFill="1" applyBorder="1" applyAlignment="1">
      <alignment horizontal="right" vertical="top"/>
    </xf>
    <xf numFmtId="0" fontId="86" fillId="57" borderId="0" xfId="2979" applyFont="1" applyFill="1" applyAlignment="1">
      <alignment vertical="top"/>
    </xf>
    <xf numFmtId="49" fontId="89" fillId="57" borderId="40" xfId="2979" applyNumberFormat="1" applyFont="1" applyFill="1" applyBorder="1" applyAlignment="1">
      <alignment horizontal="center" vertical="top" wrapText="1"/>
    </xf>
    <xf numFmtId="0" fontId="89" fillId="57" borderId="41" xfId="2979" applyFont="1" applyFill="1" applyBorder="1" applyAlignment="1">
      <alignment horizontal="center" vertical="top" wrapText="1"/>
    </xf>
    <xf numFmtId="0" fontId="89" fillId="57" borderId="41" xfId="2979" applyFont="1" applyFill="1" applyBorder="1" applyAlignment="1">
      <alignment horizontal="left" vertical="top" wrapText="1" indent="2"/>
    </xf>
    <xf numFmtId="0" fontId="89" fillId="57" borderId="41" xfId="2979" applyFont="1" applyFill="1" applyBorder="1" applyAlignment="1">
      <alignment horizontal="right" vertical="top"/>
    </xf>
    <xf numFmtId="49" fontId="90" fillId="57" borderId="38" xfId="2979" applyNumberFormat="1" applyFont="1" applyFill="1" applyBorder="1" applyAlignment="1">
      <alignment horizontal="center" vertical="top" wrapText="1"/>
    </xf>
    <xf numFmtId="0" fontId="90" fillId="57" borderId="39" xfId="2979" applyFont="1" applyFill="1" applyBorder="1" applyAlignment="1">
      <alignment horizontal="center" vertical="top" wrapText="1"/>
    </xf>
    <xf numFmtId="0" fontId="90" fillId="57" borderId="39" xfId="2979" applyFont="1" applyFill="1" applyBorder="1" applyAlignment="1">
      <alignment horizontal="left" vertical="top" wrapText="1" indent="2"/>
    </xf>
    <xf numFmtId="0" fontId="90" fillId="57" borderId="39" xfId="2979" applyFont="1" applyFill="1" applyBorder="1" applyAlignment="1">
      <alignment horizontal="right" vertical="top"/>
    </xf>
    <xf numFmtId="0" fontId="87" fillId="57" borderId="0" xfId="2979" applyFont="1" applyFill="1" applyAlignment="1">
      <alignment vertical="top"/>
    </xf>
    <xf numFmtId="49" fontId="90" fillId="57" borderId="40" xfId="2979" applyNumberFormat="1" applyFont="1" applyFill="1" applyBorder="1" applyAlignment="1">
      <alignment horizontal="center" vertical="top" wrapText="1"/>
    </xf>
    <xf numFmtId="0" fontId="90" fillId="57" borderId="41" xfId="2979" applyFont="1" applyFill="1" applyBorder="1" applyAlignment="1">
      <alignment horizontal="center" vertical="top" wrapText="1"/>
    </xf>
    <xf numFmtId="0" fontId="90" fillId="57" borderId="41" xfId="2979" applyFont="1" applyFill="1" applyBorder="1" applyAlignment="1">
      <alignment horizontal="left" vertical="top" wrapText="1" indent="2"/>
    </xf>
    <xf numFmtId="0" fontId="90" fillId="57" borderId="41" xfId="2979" applyFont="1" applyFill="1" applyBorder="1" applyAlignment="1">
      <alignment horizontal="right" vertical="top"/>
    </xf>
    <xf numFmtId="168" fontId="6" fillId="57" borderId="44" xfId="2979" applyNumberFormat="1" applyFont="1" applyFill="1" applyBorder="1" applyAlignment="1">
      <alignment horizontal="center" vertical="top"/>
    </xf>
    <xf numFmtId="168" fontId="6" fillId="57" borderId="41" xfId="2979" applyNumberFormat="1" applyFont="1" applyFill="1" applyBorder="1" applyAlignment="1">
      <alignment horizontal="center" vertical="top"/>
    </xf>
    <xf numFmtId="49" fontId="88" fillId="57" borderId="40" xfId="2979" applyNumberFormat="1" applyFont="1" applyFill="1" applyBorder="1" applyAlignment="1">
      <alignment horizontal="center" vertical="top" wrapText="1"/>
    </xf>
    <xf numFmtId="0" fontId="88" fillId="57" borderId="41" xfId="2979" applyFont="1" applyFill="1" applyBorder="1" applyAlignment="1">
      <alignment horizontal="center" vertical="top" wrapText="1"/>
    </xf>
    <xf numFmtId="0" fontId="88" fillId="57" borderId="41" xfId="2979" applyFont="1" applyFill="1" applyBorder="1" applyAlignment="1">
      <alignment horizontal="left" vertical="top" wrapText="1" indent="2"/>
    </xf>
    <xf numFmtId="0" fontId="88" fillId="57" borderId="41" xfId="2979" applyFont="1" applyFill="1" applyBorder="1" applyAlignment="1">
      <alignment horizontal="right" vertical="top"/>
    </xf>
    <xf numFmtId="168" fontId="88" fillId="57" borderId="39" xfId="2979" applyNumberFormat="1" applyFont="1" applyFill="1" applyBorder="1" applyAlignment="1">
      <alignment horizontal="right" vertical="top"/>
    </xf>
    <xf numFmtId="169" fontId="90" fillId="57" borderId="41" xfId="2979" applyNumberFormat="1" applyFont="1" applyFill="1" applyBorder="1" applyAlignment="1">
      <alignment horizontal="right" vertical="top"/>
    </xf>
    <xf numFmtId="0" fontId="8" fillId="57" borderId="48" xfId="2979" applyFont="1" applyFill="1" applyBorder="1" applyAlignment="1">
      <alignment horizontal="left" vertical="top" wrapText="1"/>
    </xf>
    <xf numFmtId="0" fontId="8" fillId="57" borderId="49" xfId="2979" applyFont="1" applyFill="1" applyBorder="1" applyAlignment="1">
      <alignment horizontal="left" vertical="top" wrapText="1"/>
    </xf>
    <xf numFmtId="0" fontId="8" fillId="57" borderId="50" xfId="2979" applyFont="1" applyFill="1" applyBorder="1" applyAlignment="1">
      <alignment horizontal="left" vertical="top" wrapText="1"/>
    </xf>
    <xf numFmtId="0" fontId="61" fillId="58" borderId="51" xfId="2979" applyFont="1" applyFill="1" applyBorder="1" applyAlignment="1">
      <alignment horizontal="left" vertical="top" wrapText="1" indent="2"/>
    </xf>
    <xf numFmtId="0" fontId="61" fillId="58" borderId="42" xfId="2979" applyFont="1" applyFill="1" applyBorder="1" applyAlignment="1">
      <alignment horizontal="left" vertical="top" wrapText="1" indent="2"/>
    </xf>
    <xf numFmtId="0" fontId="58" fillId="58" borderId="42" xfId="2979" applyFont="1" applyFill="1" applyBorder="1" applyAlignment="1">
      <alignment horizontal="center" vertical="top" wrapText="1"/>
    </xf>
    <xf numFmtId="2" fontId="6" fillId="58" borderId="42" xfId="2979" applyNumberFormat="1" applyFont="1" applyFill="1" applyBorder="1" applyAlignment="1">
      <alignment horizontal="right" vertical="top"/>
    </xf>
    <xf numFmtId="0" fontId="6" fillId="58" borderId="43" xfId="2979" applyFont="1" applyFill="1" applyBorder="1" applyAlignment="1">
      <alignment horizontal="right" vertical="top"/>
    </xf>
    <xf numFmtId="0" fontId="8" fillId="57" borderId="44" xfId="2979" applyFont="1" applyFill="1" applyBorder="1" applyAlignment="1">
      <alignment horizontal="left" vertical="top" wrapText="1"/>
    </xf>
    <xf numFmtId="0" fontId="8" fillId="57" borderId="45" xfId="2979" applyFont="1" applyFill="1" applyBorder="1" applyAlignment="1">
      <alignment horizontal="left" vertical="top" wrapText="1"/>
    </xf>
    <xf numFmtId="0" fontId="8" fillId="57" borderId="41" xfId="2979" applyFont="1" applyFill="1" applyBorder="1" applyAlignment="1">
      <alignment horizontal="left" vertical="top" wrapText="1"/>
    </xf>
    <xf numFmtId="0" fontId="58" fillId="58" borderId="44" xfId="2979" applyFont="1" applyFill="1" applyBorder="1" applyAlignment="1">
      <alignment horizontal="center" vertical="top" wrapText="1"/>
    </xf>
    <xf numFmtId="0" fontId="58" fillId="58" borderId="45" xfId="2979" applyFont="1" applyFill="1" applyBorder="1" applyAlignment="1">
      <alignment horizontal="left" vertical="top" wrapText="1"/>
    </xf>
    <xf numFmtId="0" fontId="61" fillId="58" borderId="45" xfId="2979" applyFont="1" applyFill="1" applyBorder="1" applyAlignment="1">
      <alignment horizontal="left" vertical="top" wrapText="1" indent="2"/>
    </xf>
    <xf numFmtId="0" fontId="58" fillId="58" borderId="45" xfId="2979" applyFont="1" applyFill="1" applyBorder="1" applyAlignment="1">
      <alignment horizontal="center" vertical="top" wrapText="1"/>
    </xf>
    <xf numFmtId="0" fontId="6" fillId="58" borderId="45" xfId="2979" applyFont="1" applyFill="1" applyBorder="1" applyAlignment="1">
      <alignment horizontal="right" vertical="top" wrapText="1"/>
    </xf>
    <xf numFmtId="0" fontId="6" fillId="58" borderId="41" xfId="2979" applyFont="1" applyFill="1" applyBorder="1" applyAlignment="1">
      <alignment horizontal="right" vertical="top" wrapText="1"/>
    </xf>
    <xf numFmtId="0" fontId="62" fillId="57" borderId="40" xfId="2979" applyFont="1" applyFill="1" applyBorder="1" applyAlignment="1">
      <alignment horizontal="center" vertical="top" wrapText="1"/>
    </xf>
    <xf numFmtId="0" fontId="62" fillId="57" borderId="41" xfId="2979" applyFont="1" applyFill="1" applyBorder="1" applyAlignment="1">
      <alignment horizontal="left" vertical="top" wrapText="1"/>
    </xf>
    <xf numFmtId="0" fontId="62" fillId="57" borderId="41" xfId="2979" applyFont="1" applyFill="1" applyBorder="1" applyAlignment="1">
      <alignment horizontal="center" vertical="top" wrapText="1"/>
    </xf>
    <xf numFmtId="0" fontId="7" fillId="57" borderId="41" xfId="2979" applyFont="1" applyFill="1" applyBorder="1" applyAlignment="1">
      <alignment horizontal="right" vertical="top" wrapText="1"/>
    </xf>
    <xf numFmtId="0" fontId="53" fillId="57" borderId="0" xfId="3051" applyFont="1" applyFill="1"/>
    <xf numFmtId="0" fontId="91" fillId="57" borderId="0" xfId="3051" applyFont="1" applyFill="1" applyAlignment="1">
      <alignment horizontal="center" vertical="center" wrapText="1"/>
    </xf>
    <xf numFmtId="0" fontId="53" fillId="57" borderId="0" xfId="3051" applyFont="1" applyFill="1" applyAlignment="1">
      <alignment horizontal="left" vertical="center" wrapText="1"/>
    </xf>
    <xf numFmtId="0" fontId="54" fillId="57" borderId="0" xfId="3061" applyFont="1" applyFill="1" applyBorder="1" applyAlignment="1">
      <alignment horizontal="center" vertical="center" wrapText="1"/>
    </xf>
    <xf numFmtId="0" fontId="55" fillId="57" borderId="11" xfId="3061" applyFont="1" applyFill="1" applyBorder="1" applyAlignment="1">
      <alignment horizontal="center" vertical="center" wrapText="1"/>
    </xf>
    <xf numFmtId="0" fontId="55" fillId="57" borderId="26" xfId="3061" applyFont="1" applyFill="1" applyBorder="1" applyAlignment="1">
      <alignment horizontal="center" vertical="center" wrapText="1"/>
    </xf>
    <xf numFmtId="0" fontId="55" fillId="57" borderId="46" xfId="3061" applyFont="1" applyFill="1" applyBorder="1" applyAlignment="1">
      <alignment horizontal="center" vertical="center" wrapText="1"/>
    </xf>
    <xf numFmtId="0" fontId="55" fillId="57" borderId="12" xfId="3061" applyFont="1" applyFill="1" applyBorder="1" applyAlignment="1">
      <alignment horizontal="center" vertical="center" wrapText="1"/>
    </xf>
    <xf numFmtId="0" fontId="55" fillId="57" borderId="14" xfId="3061" applyFont="1" applyFill="1" applyBorder="1" applyAlignment="1">
      <alignment horizontal="center" vertical="center" wrapText="1"/>
    </xf>
    <xf numFmtId="0" fontId="53" fillId="57" borderId="25" xfId="3051" applyFont="1" applyFill="1" applyBorder="1" applyAlignment="1">
      <alignment horizontal="center"/>
    </xf>
    <xf numFmtId="0" fontId="56" fillId="57" borderId="23" xfId="3061" applyFont="1" applyFill="1" applyBorder="1" applyAlignment="1">
      <alignment horizontal="center"/>
    </xf>
    <xf numFmtId="0" fontId="56" fillId="57" borderId="24" xfId="3061" applyFont="1" applyFill="1" applyBorder="1" applyAlignment="1">
      <alignment horizontal="center"/>
    </xf>
    <xf numFmtId="0" fontId="8" fillId="57" borderId="23" xfId="3061" applyFont="1" applyFill="1" applyBorder="1" applyAlignment="1">
      <alignment horizontal="center"/>
    </xf>
    <xf numFmtId="0" fontId="8" fillId="57" borderId="24" xfId="3061" applyFont="1" applyFill="1" applyBorder="1" applyAlignment="1">
      <alignment horizontal="center"/>
    </xf>
    <xf numFmtId="0" fontId="7" fillId="57" borderId="23" xfId="3061" applyFill="1" applyBorder="1" applyAlignment="1">
      <alignment horizontal="center"/>
    </xf>
    <xf numFmtId="0" fontId="7" fillId="57" borderId="24" xfId="3061" applyFill="1" applyBorder="1" applyAlignment="1">
      <alignment horizontal="center"/>
    </xf>
    <xf numFmtId="0" fontId="57" fillId="57" borderId="23" xfId="3061" applyFont="1" applyFill="1" applyBorder="1" applyAlignment="1">
      <alignment horizontal="center"/>
    </xf>
    <xf numFmtId="0" fontId="57" fillId="57" borderId="24" xfId="3061" applyFont="1" applyFill="1" applyBorder="1" applyAlignment="1">
      <alignment horizontal="center"/>
    </xf>
    <xf numFmtId="0" fontId="53" fillId="57" borderId="15" xfId="3051" applyFont="1" applyFill="1" applyBorder="1" applyAlignment="1">
      <alignment horizontal="center" vertical="center" wrapText="1"/>
    </xf>
    <xf numFmtId="0" fontId="53" fillId="57" borderId="16" xfId="3051" applyFont="1" applyFill="1" applyBorder="1" applyAlignment="1">
      <alignment horizontal="left" vertical="top" wrapText="1" indent="1"/>
    </xf>
    <xf numFmtId="0" fontId="53" fillId="57" borderId="16" xfId="3051" applyFont="1" applyFill="1" applyBorder="1" applyAlignment="1">
      <alignment horizontal="center" vertical="center" wrapText="1"/>
    </xf>
    <xf numFmtId="174" fontId="53" fillId="57" borderId="16" xfId="3463" applyNumberFormat="1" applyFont="1" applyFill="1" applyBorder="1" applyAlignment="1">
      <alignment horizontal="center" vertical="center" wrapText="1"/>
    </xf>
    <xf numFmtId="165" fontId="53" fillId="57" borderId="16" xfId="3463" applyNumberFormat="1" applyFont="1" applyFill="1" applyBorder="1" applyAlignment="1">
      <alignment horizontal="center" vertical="center" wrapText="1"/>
    </xf>
    <xf numFmtId="0" fontId="6" fillId="57" borderId="15" xfId="3061" applyFont="1" applyFill="1" applyBorder="1" applyAlignment="1">
      <alignment horizontal="center" vertical="center" wrapText="1"/>
    </xf>
    <xf numFmtId="0" fontId="6" fillId="57" borderId="16" xfId="3061" applyFont="1" applyFill="1" applyBorder="1" applyAlignment="1">
      <alignment horizontal="center" vertical="center" wrapText="1"/>
    </xf>
    <xf numFmtId="174" fontId="6" fillId="57" borderId="16" xfId="3463" applyNumberFormat="1" applyFont="1" applyFill="1" applyBorder="1" applyAlignment="1">
      <alignment horizontal="center" vertical="center" wrapText="1"/>
    </xf>
    <xf numFmtId="166" fontId="53" fillId="57" borderId="16" xfId="3051" applyNumberFormat="1" applyFont="1" applyFill="1" applyBorder="1" applyAlignment="1">
      <alignment horizontal="right" vertical="center" wrapText="1"/>
    </xf>
    <xf numFmtId="0" fontId="6" fillId="57" borderId="16" xfId="3061" applyFont="1" applyFill="1" applyBorder="1" applyAlignment="1">
      <alignment horizontal="right" vertical="center" wrapText="1"/>
    </xf>
  </cellXfs>
  <cellStyles count="43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77"/>
    <cellStyle name="20% - Акцент1 50 4" xfId="3478"/>
    <cellStyle name="20% - Акцент1 50_ИД106142010 ДО 17.09.14" xfId="236"/>
    <cellStyle name="20% - Акцент1 51" xfId="237"/>
    <cellStyle name="20% - Акцент1 51 2" xfId="238"/>
    <cellStyle name="20% - Акцент1 51 3" xfId="3479"/>
    <cellStyle name="20% - Акцент1 51 4" xfId="3480"/>
    <cellStyle name="20% - Акцент1 51_ИД106142010 ДО 17.09.14" xfId="239"/>
    <cellStyle name="20% - Акцент1 52" xfId="240"/>
    <cellStyle name="20% - Акцент1 52 2" xfId="241"/>
    <cellStyle name="20% - Акцент1 52 3" xfId="3481"/>
    <cellStyle name="20% - Акцент1 52 4" xfId="3482"/>
    <cellStyle name="20% - Акцент1 52_ИД106142010 ДО 17.09.14" xfId="242"/>
    <cellStyle name="20% - Акцент1 53" xfId="243"/>
    <cellStyle name="20% - Акцент1 53 2" xfId="244"/>
    <cellStyle name="20% - Акцент1 53 3" xfId="3483"/>
    <cellStyle name="20% - Акцент1 53 4" xfId="3484"/>
    <cellStyle name="20% - Акцент1 53_ИД106142010 ДО 17.09.14" xfId="245"/>
    <cellStyle name="20% - Акцент1 54" xfId="246"/>
    <cellStyle name="20% - Акцент1 54 2" xfId="247"/>
    <cellStyle name="20% - Акцент1 54 3" xfId="3485"/>
    <cellStyle name="20% - Акцент1 54 4" xfId="3486"/>
    <cellStyle name="20% - Акцент1 54_ИД106142010 ДО 17.09.14" xfId="248"/>
    <cellStyle name="20% - Акцент1 55" xfId="249"/>
    <cellStyle name="20% - Акцент1 55 2" xfId="250"/>
    <cellStyle name="20% - Акцент1 55 3" xfId="3487"/>
    <cellStyle name="20% - Акцент1 55 4" xfId="3488"/>
    <cellStyle name="20% - Акцент1 55_ИД106142010 ДО 17.09.14" xfId="251"/>
    <cellStyle name="20% - Акцент1 56" xfId="252"/>
    <cellStyle name="20% - Акцент1 56 2" xfId="253"/>
    <cellStyle name="20% - Акцент1 56 3" xfId="3489"/>
    <cellStyle name="20% - Акцент1 56 4" xfId="3490"/>
    <cellStyle name="20% - Акцент1 56_ИД106142010 ДО 17.09.14" xfId="254"/>
    <cellStyle name="20% - Акцент1 57" xfId="255"/>
    <cellStyle name="20% - Акцент1 57 2" xfId="256"/>
    <cellStyle name="20% - Акцент1 57 3" xfId="3491"/>
    <cellStyle name="20% - Акцент1 57 4" xfId="3492"/>
    <cellStyle name="20% - Акцент1 57_ИД106142010 ДО 17.09.14" xfId="257"/>
    <cellStyle name="20% - Акцент1 58" xfId="258"/>
    <cellStyle name="20% - Акцент1 58 2" xfId="259"/>
    <cellStyle name="20% - Акцент1 58 3" xfId="3493"/>
    <cellStyle name="20% - Акцент1 58 4" xfId="3494"/>
    <cellStyle name="20% - Акцент1 58_ИД106142010 ДО 17.09.14" xfId="260"/>
    <cellStyle name="20% - Акцент1 59" xfId="261"/>
    <cellStyle name="20% - Акцент1 59 2" xfId="262"/>
    <cellStyle name="20% - Акцент1 59 3" xfId="3495"/>
    <cellStyle name="20% - Акцент1 59 4" xfId="3496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497"/>
    <cellStyle name="20% - Акцент1 60 4" xfId="3498"/>
    <cellStyle name="20% - Акцент1 60_ИД106142010 ДО 17.09.14" xfId="267"/>
    <cellStyle name="20% - Акцент1 61" xfId="268"/>
    <cellStyle name="20% - Акцент1 61 2" xfId="269"/>
    <cellStyle name="20% - Акцент1 61 3" xfId="3499"/>
    <cellStyle name="20% - Акцент1 61 4" xfId="3500"/>
    <cellStyle name="20% - Акцент1 61_ИД106142010 ДО 17.09.14" xfId="270"/>
    <cellStyle name="20% - Акцент1 62" xfId="271"/>
    <cellStyle name="20% - Акцент1 62 2" xfId="272"/>
    <cellStyle name="20% - Акцент1 62 3" xfId="3501"/>
    <cellStyle name="20% - Акцент1 62 4" xfId="3502"/>
    <cellStyle name="20% - Акцент1 62_ИД106142010 ДО 17.09.14" xfId="273"/>
    <cellStyle name="20% - Акцент1 63" xfId="274"/>
    <cellStyle name="20% - Акцент1 63 2" xfId="275"/>
    <cellStyle name="20% - Акцент1 63 3" xfId="3503"/>
    <cellStyle name="20% - Акцент1 63 4" xfId="3504"/>
    <cellStyle name="20% - Акцент1 63_ИД106142010 ДО 17.09.14" xfId="276"/>
    <cellStyle name="20% - Акцент1 64" xfId="277"/>
    <cellStyle name="20% - Акцент1 64 2" xfId="278"/>
    <cellStyle name="20% - Акцент1 64 3" xfId="3505"/>
    <cellStyle name="20% - Акцент1 64 4" xfId="3506"/>
    <cellStyle name="20% - Акцент1 64_ИД106142010 ДО 17.09.14" xfId="279"/>
    <cellStyle name="20% - Акцент1 65" xfId="280"/>
    <cellStyle name="20% - Акцент1 65 2" xfId="281"/>
    <cellStyle name="20% - Акцент1 65 3" xfId="3507"/>
    <cellStyle name="20% - Акцент1 65 4" xfId="3508"/>
    <cellStyle name="20% - Акцент1 65_ИД106142010 ДО 17.09.14" xfId="282"/>
    <cellStyle name="20% - Акцент1 66" xfId="283"/>
    <cellStyle name="20% - Акцент1 66 2" xfId="284"/>
    <cellStyle name="20% - Акцент1 66 3" xfId="3509"/>
    <cellStyle name="20% - Акцент1 66 4" xfId="3510"/>
    <cellStyle name="20% - Акцент1 67" xfId="285"/>
    <cellStyle name="20% - Акцент1 67 2" xfId="286"/>
    <cellStyle name="20% - Акцент1 67 3" xfId="3511"/>
    <cellStyle name="20% - Акцент1 67 4" xfId="3512"/>
    <cellStyle name="20% - Акцент1 68" xfId="287"/>
    <cellStyle name="20% - Акцент1 68 2" xfId="288"/>
    <cellStyle name="20% - Акцент1 68 3" xfId="3513"/>
    <cellStyle name="20% - Акцент1 68 4" xfId="3514"/>
    <cellStyle name="20% - Акцент1 69" xfId="289"/>
    <cellStyle name="20% - Акцент1 69 2" xfId="290"/>
    <cellStyle name="20% - Акцент1 69 3" xfId="3515"/>
    <cellStyle name="20% - Акцент1 69 4" xfId="3516"/>
    <cellStyle name="20% - Акцент1 7" xfId="291"/>
    <cellStyle name="20% - Акцент1 70" xfId="292"/>
    <cellStyle name="20% - Акцент1 70 2" xfId="293"/>
    <cellStyle name="20% - Акцент1 70 3" xfId="3517"/>
    <cellStyle name="20% - Акцент1 70 4" xfId="3518"/>
    <cellStyle name="20% - Акцент1 71" xfId="294"/>
    <cellStyle name="20% - Акцент1 71 2" xfId="295"/>
    <cellStyle name="20% - Акцент1 71 3" xfId="3519"/>
    <cellStyle name="20% - Акцент1 71 4" xfId="3520"/>
    <cellStyle name="20% - Акцент1 72" xfId="296"/>
    <cellStyle name="20% - Акцент1 72 2" xfId="297"/>
    <cellStyle name="20% - Акцент1 72 3" xfId="3521"/>
    <cellStyle name="20% - Акцент1 72 4" xfId="3522"/>
    <cellStyle name="20% - Акцент1 73" xfId="298"/>
    <cellStyle name="20% - Акцент1 73 2" xfId="299"/>
    <cellStyle name="20% - Акцент1 73 3" xfId="3523"/>
    <cellStyle name="20% - Акцент1 73 4" xfId="3524"/>
    <cellStyle name="20% - Акцент1 74" xfId="300"/>
    <cellStyle name="20% - Акцент1 74 2" xfId="301"/>
    <cellStyle name="20% - Акцент1 74 3" xfId="3525"/>
    <cellStyle name="20% - Акцент1 74 4" xfId="3526"/>
    <cellStyle name="20% - Акцент1 75" xfId="302"/>
    <cellStyle name="20% - Акцент1 75 2" xfId="303"/>
    <cellStyle name="20% - Акцент1 75 3" xfId="3527"/>
    <cellStyle name="20% - Акцент1 75 4" xfId="3528"/>
    <cellStyle name="20% - Акцент1 76" xfId="304"/>
    <cellStyle name="20% - Акцент1 76 2" xfId="305"/>
    <cellStyle name="20% - Акцент1 76 3" xfId="3529"/>
    <cellStyle name="20% - Акцент1 76 4" xfId="3530"/>
    <cellStyle name="20% - Акцент1 77" xfId="306"/>
    <cellStyle name="20% - Акцент1 77 2" xfId="307"/>
    <cellStyle name="20% - Акцент1 77 3" xfId="3531"/>
    <cellStyle name="20% - Акцент1 77 4" xfId="3532"/>
    <cellStyle name="20% - Акцент1 78" xfId="308"/>
    <cellStyle name="20% - Акцент1 78 2" xfId="309"/>
    <cellStyle name="20% - Акцент1 78 3" xfId="3533"/>
    <cellStyle name="20% - Акцент1 78 4" xfId="3534"/>
    <cellStyle name="20% - Акцент1 79" xfId="310"/>
    <cellStyle name="20% - Акцент1 79 2" xfId="311"/>
    <cellStyle name="20% - Акцент1 79 3" xfId="3535"/>
    <cellStyle name="20% - Акцент1 79 4" xfId="3536"/>
    <cellStyle name="20% - Акцент1 8" xfId="312"/>
    <cellStyle name="20% - Акцент1 80" xfId="313"/>
    <cellStyle name="20% - Акцент1 80 2" xfId="314"/>
    <cellStyle name="20% - Акцент1 80 3" xfId="3537"/>
    <cellStyle name="20% - Акцент1 80 4" xfId="3538"/>
    <cellStyle name="20% - Акцент1 81" xfId="315"/>
    <cellStyle name="20% - Акцент1 81 2" xfId="316"/>
    <cellStyle name="20% - Акцент1 81 3" xfId="3539"/>
    <cellStyle name="20% - Акцент1 81 4" xfId="3540"/>
    <cellStyle name="20% - Акцент1 82" xfId="317"/>
    <cellStyle name="20% - Акцент1 82 2" xfId="318"/>
    <cellStyle name="20% - Акцент1 82 3" xfId="3541"/>
    <cellStyle name="20% - Акцент1 82 4" xfId="3542"/>
    <cellStyle name="20% - Акцент1 83" xfId="319"/>
    <cellStyle name="20% - Акцент1 83 2" xfId="320"/>
    <cellStyle name="20% - Акцент1 83 3" xfId="3543"/>
    <cellStyle name="20% - Акцент1 83 4" xfId="3544"/>
    <cellStyle name="20% - Акцент1 84" xfId="321"/>
    <cellStyle name="20% - Акцент1 84 2" xfId="322"/>
    <cellStyle name="20% - Акцент1 84 3" xfId="3545"/>
    <cellStyle name="20% - Акцент1 84 4" xfId="3546"/>
    <cellStyle name="20% - Акцент1 85" xfId="323"/>
    <cellStyle name="20% - Акцент1 85 2" xfId="324"/>
    <cellStyle name="20% - Акцент1 85 3" xfId="3547"/>
    <cellStyle name="20% - Акцент1 85 4" xfId="3548"/>
    <cellStyle name="20% - Акцент1 86" xfId="325"/>
    <cellStyle name="20% - Акцент1 86 2" xfId="326"/>
    <cellStyle name="20% - Акцент1 86 3" xfId="3549"/>
    <cellStyle name="20% - Акцент1 86 4" xfId="3550"/>
    <cellStyle name="20% - Акцент1 87" xfId="327"/>
    <cellStyle name="20% - Акцент1 87 2" xfId="328"/>
    <cellStyle name="20% - Акцент1 87 3" xfId="3551"/>
    <cellStyle name="20% - Акцент1 87 4" xfId="3552"/>
    <cellStyle name="20% - Акцент1 88" xfId="329"/>
    <cellStyle name="20% - Акцент1 88 2" xfId="330"/>
    <cellStyle name="20% - Акцент1 88 3" xfId="3553"/>
    <cellStyle name="20% - Акцент1 88 4" xfId="3554"/>
    <cellStyle name="20% - Акцент1 89" xfId="331"/>
    <cellStyle name="20% - Акцент1 89 2" xfId="332"/>
    <cellStyle name="20% - Акцент1 89 3" xfId="3555"/>
    <cellStyle name="20% - Акцент1 89 4" xfId="3556"/>
    <cellStyle name="20% - Акцент1 9" xfId="333"/>
    <cellStyle name="20% - Акцент1 90" xfId="334"/>
    <cellStyle name="20% - Акцент1 90 2" xfId="335"/>
    <cellStyle name="20% - Акцент1 90 3" xfId="3557"/>
    <cellStyle name="20% - Акцент1 90 4" xfId="3558"/>
    <cellStyle name="20% - Акцент1 91" xfId="336"/>
    <cellStyle name="20% - Акцент1 91 2" xfId="337"/>
    <cellStyle name="20% - Акцент1 91 3" xfId="3559"/>
    <cellStyle name="20% - Акцент1 91 4" xfId="3560"/>
    <cellStyle name="20% - Акцент1 92" xfId="338"/>
    <cellStyle name="20% - Акцент1 92 2" xfId="339"/>
    <cellStyle name="20% - Акцент1 92 3" xfId="3561"/>
    <cellStyle name="20% - Акцент1 92 4" xfId="3562"/>
    <cellStyle name="20% - Акцент1 93" xfId="340"/>
    <cellStyle name="20% - Акцент1 93 2" xfId="341"/>
    <cellStyle name="20% - Акцент1 93 3" xfId="3563"/>
    <cellStyle name="20% - Акцент1 93 4" xfId="3564"/>
    <cellStyle name="20% - Акцент1 94" xfId="342"/>
    <cellStyle name="20% - Акцент1 94 2" xfId="343"/>
    <cellStyle name="20% - Акцент1 94 3" xfId="3565"/>
    <cellStyle name="20% - Акцент1 94 4" xfId="3566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67"/>
    <cellStyle name="20% - Акцент2 50 4" xfId="3568"/>
    <cellStyle name="20% - Акцент2 50_ИД106142010 ДО 17.09.14" xfId="583"/>
    <cellStyle name="20% - Акцент2 51" xfId="584"/>
    <cellStyle name="20% - Акцент2 51 2" xfId="585"/>
    <cellStyle name="20% - Акцент2 51 3" xfId="3569"/>
    <cellStyle name="20% - Акцент2 51 4" xfId="3570"/>
    <cellStyle name="20% - Акцент2 51_ИД106142010 ДО 17.09.14" xfId="586"/>
    <cellStyle name="20% - Акцент2 52" xfId="587"/>
    <cellStyle name="20% - Акцент2 52 2" xfId="588"/>
    <cellStyle name="20% - Акцент2 52 3" xfId="3571"/>
    <cellStyle name="20% - Акцент2 52 4" xfId="3572"/>
    <cellStyle name="20% - Акцент2 52_ИД106142010 ДО 17.09.14" xfId="589"/>
    <cellStyle name="20% - Акцент2 53" xfId="590"/>
    <cellStyle name="20% - Акцент2 53 2" xfId="591"/>
    <cellStyle name="20% - Акцент2 53 3" xfId="3573"/>
    <cellStyle name="20% - Акцент2 53 4" xfId="3574"/>
    <cellStyle name="20% - Акцент2 53_ИД106142010 ДО 17.09.14" xfId="592"/>
    <cellStyle name="20% - Акцент2 54" xfId="593"/>
    <cellStyle name="20% - Акцент2 54 2" xfId="594"/>
    <cellStyle name="20% - Акцент2 54 3" xfId="3575"/>
    <cellStyle name="20% - Акцент2 54 4" xfId="3576"/>
    <cellStyle name="20% - Акцент2 54_ИД106142010 ДО 17.09.14" xfId="595"/>
    <cellStyle name="20% - Акцент2 55" xfId="596"/>
    <cellStyle name="20% - Акцент2 55 2" xfId="597"/>
    <cellStyle name="20% - Акцент2 55 3" xfId="3577"/>
    <cellStyle name="20% - Акцент2 55 4" xfId="3578"/>
    <cellStyle name="20% - Акцент2 55_ИД106142010 ДО 17.09.14" xfId="598"/>
    <cellStyle name="20% - Акцент2 56" xfId="599"/>
    <cellStyle name="20% - Акцент2 56 2" xfId="600"/>
    <cellStyle name="20% - Акцент2 56 3" xfId="3579"/>
    <cellStyle name="20% - Акцент2 56 4" xfId="3580"/>
    <cellStyle name="20% - Акцент2 56_ИД106142010 ДО 17.09.14" xfId="601"/>
    <cellStyle name="20% - Акцент2 57" xfId="602"/>
    <cellStyle name="20% - Акцент2 57 2" xfId="603"/>
    <cellStyle name="20% - Акцент2 57 3" xfId="3581"/>
    <cellStyle name="20% - Акцент2 57 4" xfId="3582"/>
    <cellStyle name="20% - Акцент2 57_ИД106142010 ДО 17.09.14" xfId="604"/>
    <cellStyle name="20% - Акцент2 58" xfId="605"/>
    <cellStyle name="20% - Акцент2 58 2" xfId="606"/>
    <cellStyle name="20% - Акцент2 58 3" xfId="3583"/>
    <cellStyle name="20% - Акцент2 58 4" xfId="3584"/>
    <cellStyle name="20% - Акцент2 58_ИД106142010 ДО 17.09.14" xfId="607"/>
    <cellStyle name="20% - Акцент2 59" xfId="608"/>
    <cellStyle name="20% - Акцент2 59 2" xfId="609"/>
    <cellStyle name="20% - Акцент2 59 3" xfId="3585"/>
    <cellStyle name="20% - Акцент2 59 4" xfId="3586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87"/>
    <cellStyle name="20% - Акцент2 60 4" xfId="3588"/>
    <cellStyle name="20% - Акцент2 60_ИД106142010 ДО 17.09.14" xfId="614"/>
    <cellStyle name="20% - Акцент2 61" xfId="615"/>
    <cellStyle name="20% - Акцент2 61 2" xfId="616"/>
    <cellStyle name="20% - Акцент2 61 3" xfId="3589"/>
    <cellStyle name="20% - Акцент2 61 4" xfId="3590"/>
    <cellStyle name="20% - Акцент2 61_ИД106142010 ДО 17.09.14" xfId="617"/>
    <cellStyle name="20% - Акцент2 62" xfId="618"/>
    <cellStyle name="20% - Акцент2 62 2" xfId="619"/>
    <cellStyle name="20% - Акцент2 62 3" xfId="3591"/>
    <cellStyle name="20% - Акцент2 62 4" xfId="3592"/>
    <cellStyle name="20% - Акцент2 62_ИД106142010 ДО 17.09.14" xfId="620"/>
    <cellStyle name="20% - Акцент2 63" xfId="621"/>
    <cellStyle name="20% - Акцент2 63 2" xfId="622"/>
    <cellStyle name="20% - Акцент2 63 3" xfId="3593"/>
    <cellStyle name="20% - Акцент2 63 4" xfId="3594"/>
    <cellStyle name="20% - Акцент2 63_ИД106142010 ДО 17.09.14" xfId="623"/>
    <cellStyle name="20% - Акцент2 64" xfId="624"/>
    <cellStyle name="20% - Акцент2 64 2" xfId="625"/>
    <cellStyle name="20% - Акцент2 64 3" xfId="3595"/>
    <cellStyle name="20% - Акцент2 64 4" xfId="3596"/>
    <cellStyle name="20% - Акцент2 64_ИД106142010 ДО 17.09.14" xfId="626"/>
    <cellStyle name="20% - Акцент2 65" xfId="627"/>
    <cellStyle name="20% - Акцент2 65 2" xfId="628"/>
    <cellStyle name="20% - Акцент2 65 3" xfId="3597"/>
    <cellStyle name="20% - Акцент2 65 4" xfId="3598"/>
    <cellStyle name="20% - Акцент2 65_ИД106142010 ДО 17.09.14" xfId="629"/>
    <cellStyle name="20% - Акцент2 66" xfId="630"/>
    <cellStyle name="20% - Акцент2 66 2" xfId="631"/>
    <cellStyle name="20% - Акцент2 66 3" xfId="3599"/>
    <cellStyle name="20% - Акцент2 66 4" xfId="3600"/>
    <cellStyle name="20% - Акцент2 67" xfId="632"/>
    <cellStyle name="20% - Акцент2 67 2" xfId="633"/>
    <cellStyle name="20% - Акцент2 67 3" xfId="3601"/>
    <cellStyle name="20% - Акцент2 67 4" xfId="3602"/>
    <cellStyle name="20% - Акцент2 68" xfId="634"/>
    <cellStyle name="20% - Акцент2 68 2" xfId="635"/>
    <cellStyle name="20% - Акцент2 68 3" xfId="3603"/>
    <cellStyle name="20% - Акцент2 68 4" xfId="3604"/>
    <cellStyle name="20% - Акцент2 69" xfId="636"/>
    <cellStyle name="20% - Акцент2 69 2" xfId="637"/>
    <cellStyle name="20% - Акцент2 69 3" xfId="3605"/>
    <cellStyle name="20% - Акцент2 69 4" xfId="3606"/>
    <cellStyle name="20% - Акцент2 7" xfId="638"/>
    <cellStyle name="20% - Акцент2 70" xfId="639"/>
    <cellStyle name="20% - Акцент2 70 2" xfId="640"/>
    <cellStyle name="20% - Акцент2 70 3" xfId="3607"/>
    <cellStyle name="20% - Акцент2 70 4" xfId="3608"/>
    <cellStyle name="20% - Акцент2 71" xfId="641"/>
    <cellStyle name="20% - Акцент2 71 2" xfId="642"/>
    <cellStyle name="20% - Акцент2 71 3" xfId="3609"/>
    <cellStyle name="20% - Акцент2 71 4" xfId="3610"/>
    <cellStyle name="20% - Акцент2 72" xfId="643"/>
    <cellStyle name="20% - Акцент2 72 2" xfId="644"/>
    <cellStyle name="20% - Акцент2 72 3" xfId="3611"/>
    <cellStyle name="20% - Акцент2 72 4" xfId="3612"/>
    <cellStyle name="20% - Акцент2 73" xfId="645"/>
    <cellStyle name="20% - Акцент2 73 2" xfId="646"/>
    <cellStyle name="20% - Акцент2 73 3" xfId="3613"/>
    <cellStyle name="20% - Акцент2 73 4" xfId="3614"/>
    <cellStyle name="20% - Акцент2 74" xfId="647"/>
    <cellStyle name="20% - Акцент2 74 2" xfId="648"/>
    <cellStyle name="20% - Акцент2 74 3" xfId="3615"/>
    <cellStyle name="20% - Акцент2 74 4" xfId="3616"/>
    <cellStyle name="20% - Акцент2 75" xfId="649"/>
    <cellStyle name="20% - Акцент2 75 2" xfId="650"/>
    <cellStyle name="20% - Акцент2 75 3" xfId="3617"/>
    <cellStyle name="20% - Акцент2 75 4" xfId="3618"/>
    <cellStyle name="20% - Акцент2 76" xfId="651"/>
    <cellStyle name="20% - Акцент2 76 2" xfId="652"/>
    <cellStyle name="20% - Акцент2 76 3" xfId="3619"/>
    <cellStyle name="20% - Акцент2 76 4" xfId="3620"/>
    <cellStyle name="20% - Акцент2 77" xfId="653"/>
    <cellStyle name="20% - Акцент2 77 2" xfId="654"/>
    <cellStyle name="20% - Акцент2 77 3" xfId="3621"/>
    <cellStyle name="20% - Акцент2 77 4" xfId="3622"/>
    <cellStyle name="20% - Акцент2 78" xfId="655"/>
    <cellStyle name="20% - Акцент2 78 2" xfId="656"/>
    <cellStyle name="20% - Акцент2 78 3" xfId="3623"/>
    <cellStyle name="20% - Акцент2 78 4" xfId="3624"/>
    <cellStyle name="20% - Акцент2 79" xfId="657"/>
    <cellStyle name="20% - Акцент2 79 2" xfId="658"/>
    <cellStyle name="20% - Акцент2 79 3" xfId="3625"/>
    <cellStyle name="20% - Акцент2 79 4" xfId="3626"/>
    <cellStyle name="20% - Акцент2 8" xfId="659"/>
    <cellStyle name="20% - Акцент2 80" xfId="660"/>
    <cellStyle name="20% - Акцент2 80 2" xfId="661"/>
    <cellStyle name="20% - Акцент2 80 3" xfId="3627"/>
    <cellStyle name="20% - Акцент2 80 4" xfId="3628"/>
    <cellStyle name="20% - Акцент2 81" xfId="662"/>
    <cellStyle name="20% - Акцент2 81 2" xfId="663"/>
    <cellStyle name="20% - Акцент2 81 3" xfId="3629"/>
    <cellStyle name="20% - Акцент2 81 4" xfId="3630"/>
    <cellStyle name="20% - Акцент2 82" xfId="664"/>
    <cellStyle name="20% - Акцент2 82 2" xfId="665"/>
    <cellStyle name="20% - Акцент2 82 3" xfId="3631"/>
    <cellStyle name="20% - Акцент2 82 4" xfId="3632"/>
    <cellStyle name="20% - Акцент2 83" xfId="666"/>
    <cellStyle name="20% - Акцент2 83 2" xfId="667"/>
    <cellStyle name="20% - Акцент2 83 3" xfId="3633"/>
    <cellStyle name="20% - Акцент2 83 4" xfId="3634"/>
    <cellStyle name="20% - Акцент2 84" xfId="668"/>
    <cellStyle name="20% - Акцент2 84 2" xfId="669"/>
    <cellStyle name="20% - Акцент2 84 3" xfId="3635"/>
    <cellStyle name="20% - Акцент2 84 4" xfId="3636"/>
    <cellStyle name="20% - Акцент2 85" xfId="670"/>
    <cellStyle name="20% - Акцент2 85 2" xfId="671"/>
    <cellStyle name="20% - Акцент2 85 3" xfId="3637"/>
    <cellStyle name="20% - Акцент2 85 4" xfId="3638"/>
    <cellStyle name="20% - Акцент2 86" xfId="672"/>
    <cellStyle name="20% - Акцент2 86 2" xfId="673"/>
    <cellStyle name="20% - Акцент2 86 3" xfId="3639"/>
    <cellStyle name="20% - Акцент2 86 4" xfId="3640"/>
    <cellStyle name="20% - Акцент2 87" xfId="674"/>
    <cellStyle name="20% - Акцент2 87 2" xfId="675"/>
    <cellStyle name="20% - Акцент2 87 3" xfId="3641"/>
    <cellStyle name="20% - Акцент2 87 4" xfId="3642"/>
    <cellStyle name="20% - Акцент2 88" xfId="676"/>
    <cellStyle name="20% - Акцент2 88 2" xfId="677"/>
    <cellStyle name="20% - Акцент2 88 3" xfId="3643"/>
    <cellStyle name="20% - Акцент2 88 4" xfId="3644"/>
    <cellStyle name="20% - Акцент2 89" xfId="678"/>
    <cellStyle name="20% - Акцент2 89 2" xfId="679"/>
    <cellStyle name="20% - Акцент2 89 3" xfId="3645"/>
    <cellStyle name="20% - Акцент2 89 4" xfId="3646"/>
    <cellStyle name="20% - Акцент2 9" xfId="680"/>
    <cellStyle name="20% - Акцент2 90" xfId="681"/>
    <cellStyle name="20% - Акцент2 90 2" xfId="682"/>
    <cellStyle name="20% - Акцент2 90 3" xfId="3647"/>
    <cellStyle name="20% - Акцент2 90 4" xfId="3648"/>
    <cellStyle name="20% - Акцент2 91" xfId="683"/>
    <cellStyle name="20% - Акцент2 91 2" xfId="684"/>
    <cellStyle name="20% - Акцент2 91 3" xfId="3649"/>
    <cellStyle name="20% - Акцент2 91 4" xfId="3650"/>
    <cellStyle name="20% - Акцент2 92" xfId="685"/>
    <cellStyle name="20% - Акцент2 92 2" xfId="686"/>
    <cellStyle name="20% - Акцент2 92 3" xfId="3651"/>
    <cellStyle name="20% - Акцент2 92 4" xfId="3652"/>
    <cellStyle name="20% - Акцент2 93" xfId="687"/>
    <cellStyle name="20% - Акцент2 93 2" xfId="688"/>
    <cellStyle name="20% - Акцент2 93 3" xfId="3653"/>
    <cellStyle name="20% - Акцент2 93 4" xfId="3654"/>
    <cellStyle name="20% - Акцент2 94" xfId="689"/>
    <cellStyle name="20% - Акцент2 94 2" xfId="690"/>
    <cellStyle name="20% - Акцент2 94 3" xfId="3655"/>
    <cellStyle name="20% - Акцент2 94 4" xfId="3656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57"/>
    <cellStyle name="20% - Акцент3 50 4" xfId="3658"/>
    <cellStyle name="20% - Акцент3 50_ИД106142010 ДО 17.09.14" xfId="930"/>
    <cellStyle name="20% - Акцент3 51" xfId="931"/>
    <cellStyle name="20% - Акцент3 51 2" xfId="932"/>
    <cellStyle name="20% - Акцент3 51 3" xfId="3659"/>
    <cellStyle name="20% - Акцент3 51 4" xfId="3660"/>
    <cellStyle name="20% - Акцент3 51_ИД106142010 ДО 17.09.14" xfId="933"/>
    <cellStyle name="20% - Акцент3 52" xfId="934"/>
    <cellStyle name="20% - Акцент3 52 2" xfId="935"/>
    <cellStyle name="20% - Акцент3 52 3" xfId="3661"/>
    <cellStyle name="20% - Акцент3 52 4" xfId="3662"/>
    <cellStyle name="20% - Акцент3 52_ИД106142010 ДО 17.09.14" xfId="936"/>
    <cellStyle name="20% - Акцент3 53" xfId="937"/>
    <cellStyle name="20% - Акцент3 53 2" xfId="938"/>
    <cellStyle name="20% - Акцент3 53 3" xfId="3663"/>
    <cellStyle name="20% - Акцент3 53 4" xfId="3664"/>
    <cellStyle name="20% - Акцент3 53_ИД106142010 ДО 17.09.14" xfId="939"/>
    <cellStyle name="20% - Акцент3 54" xfId="940"/>
    <cellStyle name="20% - Акцент3 54 2" xfId="941"/>
    <cellStyle name="20% - Акцент3 54 3" xfId="3665"/>
    <cellStyle name="20% - Акцент3 54 4" xfId="3666"/>
    <cellStyle name="20% - Акцент3 54_ИД106142010 ДО 17.09.14" xfId="942"/>
    <cellStyle name="20% - Акцент3 55" xfId="943"/>
    <cellStyle name="20% - Акцент3 55 2" xfId="944"/>
    <cellStyle name="20% - Акцент3 55 3" xfId="3667"/>
    <cellStyle name="20% - Акцент3 55 4" xfId="3668"/>
    <cellStyle name="20% - Акцент3 55_ИД106142010 ДО 17.09.14" xfId="945"/>
    <cellStyle name="20% - Акцент3 56" xfId="946"/>
    <cellStyle name="20% - Акцент3 56 2" xfId="947"/>
    <cellStyle name="20% - Акцент3 56 3" xfId="3669"/>
    <cellStyle name="20% - Акцент3 56 4" xfId="3670"/>
    <cellStyle name="20% - Акцент3 56_ИД106142010 ДО 17.09.14" xfId="948"/>
    <cellStyle name="20% - Акцент3 57" xfId="949"/>
    <cellStyle name="20% - Акцент3 57 2" xfId="950"/>
    <cellStyle name="20% - Акцент3 57 3" xfId="3671"/>
    <cellStyle name="20% - Акцент3 57 4" xfId="3672"/>
    <cellStyle name="20% - Акцент3 57_ИД106142010 ДО 17.09.14" xfId="951"/>
    <cellStyle name="20% - Акцент3 58" xfId="952"/>
    <cellStyle name="20% - Акцент3 58 2" xfId="953"/>
    <cellStyle name="20% - Акцент3 58 3" xfId="3673"/>
    <cellStyle name="20% - Акцент3 58 4" xfId="3674"/>
    <cellStyle name="20% - Акцент3 58_ИД106142010 ДО 17.09.14" xfId="954"/>
    <cellStyle name="20% - Акцент3 59" xfId="955"/>
    <cellStyle name="20% - Акцент3 59 2" xfId="956"/>
    <cellStyle name="20% - Акцент3 59 3" xfId="3675"/>
    <cellStyle name="20% - Акцент3 59 4" xfId="3676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77"/>
    <cellStyle name="20% - Акцент3 60 4" xfId="3678"/>
    <cellStyle name="20% - Акцент3 60_ИД106142010 ДО 17.09.14" xfId="961"/>
    <cellStyle name="20% - Акцент3 61" xfId="962"/>
    <cellStyle name="20% - Акцент3 61 2" xfId="963"/>
    <cellStyle name="20% - Акцент3 61 3" xfId="3679"/>
    <cellStyle name="20% - Акцент3 61 4" xfId="3680"/>
    <cellStyle name="20% - Акцент3 61_ИД106142010 ДО 17.09.14" xfId="964"/>
    <cellStyle name="20% - Акцент3 62" xfId="965"/>
    <cellStyle name="20% - Акцент3 62 2" xfId="966"/>
    <cellStyle name="20% - Акцент3 62 3" xfId="3681"/>
    <cellStyle name="20% - Акцент3 62 4" xfId="3682"/>
    <cellStyle name="20% - Акцент3 62_ИД106142010 ДО 17.09.14" xfId="967"/>
    <cellStyle name="20% - Акцент3 63" xfId="968"/>
    <cellStyle name="20% - Акцент3 63 2" xfId="969"/>
    <cellStyle name="20% - Акцент3 63 3" xfId="3683"/>
    <cellStyle name="20% - Акцент3 63 4" xfId="3684"/>
    <cellStyle name="20% - Акцент3 63_ИД106142010 ДО 17.09.14" xfId="970"/>
    <cellStyle name="20% - Акцент3 64" xfId="971"/>
    <cellStyle name="20% - Акцент3 64 2" xfId="972"/>
    <cellStyle name="20% - Акцент3 64 3" xfId="3685"/>
    <cellStyle name="20% - Акцент3 64 4" xfId="3686"/>
    <cellStyle name="20% - Акцент3 64_ИД106142010 ДО 17.09.14" xfId="973"/>
    <cellStyle name="20% - Акцент3 65" xfId="974"/>
    <cellStyle name="20% - Акцент3 65 2" xfId="975"/>
    <cellStyle name="20% - Акцент3 65 3" xfId="3687"/>
    <cellStyle name="20% - Акцент3 65 4" xfId="3688"/>
    <cellStyle name="20% - Акцент3 65_ИД106142010 ДО 17.09.14" xfId="976"/>
    <cellStyle name="20% - Акцент3 66" xfId="977"/>
    <cellStyle name="20% - Акцент3 66 2" xfId="978"/>
    <cellStyle name="20% - Акцент3 66 3" xfId="3689"/>
    <cellStyle name="20% - Акцент3 66 4" xfId="3690"/>
    <cellStyle name="20% - Акцент3 67" xfId="979"/>
    <cellStyle name="20% - Акцент3 67 2" xfId="980"/>
    <cellStyle name="20% - Акцент3 67 3" xfId="3691"/>
    <cellStyle name="20% - Акцент3 67 4" xfId="3692"/>
    <cellStyle name="20% - Акцент3 68" xfId="981"/>
    <cellStyle name="20% - Акцент3 68 2" xfId="982"/>
    <cellStyle name="20% - Акцент3 68 3" xfId="3693"/>
    <cellStyle name="20% - Акцент3 68 4" xfId="3694"/>
    <cellStyle name="20% - Акцент3 69" xfId="983"/>
    <cellStyle name="20% - Акцент3 69 2" xfId="984"/>
    <cellStyle name="20% - Акцент3 69 3" xfId="3695"/>
    <cellStyle name="20% - Акцент3 69 4" xfId="3696"/>
    <cellStyle name="20% - Акцент3 7" xfId="985"/>
    <cellStyle name="20% - Акцент3 70" xfId="986"/>
    <cellStyle name="20% - Акцент3 70 2" xfId="987"/>
    <cellStyle name="20% - Акцент3 70 3" xfId="3697"/>
    <cellStyle name="20% - Акцент3 70 4" xfId="3698"/>
    <cellStyle name="20% - Акцент3 71" xfId="988"/>
    <cellStyle name="20% - Акцент3 71 2" xfId="989"/>
    <cellStyle name="20% - Акцент3 71 3" xfId="3699"/>
    <cellStyle name="20% - Акцент3 71 4" xfId="3700"/>
    <cellStyle name="20% - Акцент3 72" xfId="990"/>
    <cellStyle name="20% - Акцент3 72 2" xfId="991"/>
    <cellStyle name="20% - Акцент3 72 3" xfId="3701"/>
    <cellStyle name="20% - Акцент3 72 4" xfId="3702"/>
    <cellStyle name="20% - Акцент3 73" xfId="992"/>
    <cellStyle name="20% - Акцент3 73 2" xfId="993"/>
    <cellStyle name="20% - Акцент3 73 3" xfId="3703"/>
    <cellStyle name="20% - Акцент3 73 4" xfId="3704"/>
    <cellStyle name="20% - Акцент3 74" xfId="994"/>
    <cellStyle name="20% - Акцент3 74 2" xfId="995"/>
    <cellStyle name="20% - Акцент3 74 3" xfId="3705"/>
    <cellStyle name="20% - Акцент3 74 4" xfId="3706"/>
    <cellStyle name="20% - Акцент3 75" xfId="996"/>
    <cellStyle name="20% - Акцент3 75 2" xfId="997"/>
    <cellStyle name="20% - Акцент3 75 3" xfId="3707"/>
    <cellStyle name="20% - Акцент3 75 4" xfId="3708"/>
    <cellStyle name="20% - Акцент3 76" xfId="998"/>
    <cellStyle name="20% - Акцент3 76 2" xfId="999"/>
    <cellStyle name="20% - Акцент3 76 3" xfId="3709"/>
    <cellStyle name="20% - Акцент3 76 4" xfId="3710"/>
    <cellStyle name="20% - Акцент3 77" xfId="1000"/>
    <cellStyle name="20% - Акцент3 77 2" xfId="1001"/>
    <cellStyle name="20% - Акцент3 77 3" xfId="3711"/>
    <cellStyle name="20% - Акцент3 77 4" xfId="3712"/>
    <cellStyle name="20% - Акцент3 78" xfId="1002"/>
    <cellStyle name="20% - Акцент3 78 2" xfId="1003"/>
    <cellStyle name="20% - Акцент3 78 3" xfId="3713"/>
    <cellStyle name="20% - Акцент3 78 4" xfId="3714"/>
    <cellStyle name="20% - Акцент3 79" xfId="1004"/>
    <cellStyle name="20% - Акцент3 79 2" xfId="1005"/>
    <cellStyle name="20% - Акцент3 79 3" xfId="3715"/>
    <cellStyle name="20% - Акцент3 79 4" xfId="3716"/>
    <cellStyle name="20% - Акцент3 8" xfId="1006"/>
    <cellStyle name="20% - Акцент3 80" xfId="1007"/>
    <cellStyle name="20% - Акцент3 80 2" xfId="1008"/>
    <cellStyle name="20% - Акцент3 80 3" xfId="3717"/>
    <cellStyle name="20% - Акцент3 80 4" xfId="3718"/>
    <cellStyle name="20% - Акцент3 81" xfId="1009"/>
    <cellStyle name="20% - Акцент3 81 2" xfId="1010"/>
    <cellStyle name="20% - Акцент3 81 3" xfId="3719"/>
    <cellStyle name="20% - Акцент3 81 4" xfId="3720"/>
    <cellStyle name="20% - Акцент3 82" xfId="1011"/>
    <cellStyle name="20% - Акцент3 82 2" xfId="1012"/>
    <cellStyle name="20% - Акцент3 82 3" xfId="3721"/>
    <cellStyle name="20% - Акцент3 82 4" xfId="3722"/>
    <cellStyle name="20% - Акцент3 83" xfId="1013"/>
    <cellStyle name="20% - Акцент3 83 2" xfId="1014"/>
    <cellStyle name="20% - Акцент3 83 3" xfId="3723"/>
    <cellStyle name="20% - Акцент3 83 4" xfId="3724"/>
    <cellStyle name="20% - Акцент3 84" xfId="1015"/>
    <cellStyle name="20% - Акцент3 84 2" xfId="1016"/>
    <cellStyle name="20% - Акцент3 84 3" xfId="3725"/>
    <cellStyle name="20% - Акцент3 84 4" xfId="3726"/>
    <cellStyle name="20% - Акцент3 85" xfId="1017"/>
    <cellStyle name="20% - Акцент3 85 2" xfId="1018"/>
    <cellStyle name="20% - Акцент3 85 3" xfId="3727"/>
    <cellStyle name="20% - Акцент3 85 4" xfId="3728"/>
    <cellStyle name="20% - Акцент3 86" xfId="1019"/>
    <cellStyle name="20% - Акцент3 86 2" xfId="1020"/>
    <cellStyle name="20% - Акцент3 86 3" xfId="3729"/>
    <cellStyle name="20% - Акцент3 86 4" xfId="3730"/>
    <cellStyle name="20% - Акцент3 87" xfId="1021"/>
    <cellStyle name="20% - Акцент3 87 2" xfId="1022"/>
    <cellStyle name="20% - Акцент3 87 3" xfId="3731"/>
    <cellStyle name="20% - Акцент3 87 4" xfId="3732"/>
    <cellStyle name="20% - Акцент3 88" xfId="1023"/>
    <cellStyle name="20% - Акцент3 88 2" xfId="1024"/>
    <cellStyle name="20% - Акцент3 88 3" xfId="3733"/>
    <cellStyle name="20% - Акцент3 88 4" xfId="3734"/>
    <cellStyle name="20% - Акцент3 89" xfId="1025"/>
    <cellStyle name="20% - Акцент3 89 2" xfId="1026"/>
    <cellStyle name="20% - Акцент3 89 3" xfId="3735"/>
    <cellStyle name="20% - Акцент3 89 4" xfId="3736"/>
    <cellStyle name="20% - Акцент3 9" xfId="1027"/>
    <cellStyle name="20% - Акцент3 90" xfId="1028"/>
    <cellStyle name="20% - Акцент3 90 2" xfId="1029"/>
    <cellStyle name="20% - Акцент3 90 3" xfId="3737"/>
    <cellStyle name="20% - Акцент3 90 4" xfId="3738"/>
    <cellStyle name="20% - Акцент3 91" xfId="1030"/>
    <cellStyle name="20% - Акцент3 91 2" xfId="1031"/>
    <cellStyle name="20% - Акцент3 91 3" xfId="3739"/>
    <cellStyle name="20% - Акцент3 91 4" xfId="3740"/>
    <cellStyle name="20% - Акцент3 92" xfId="1032"/>
    <cellStyle name="20% - Акцент3 92 2" xfId="1033"/>
    <cellStyle name="20% - Акцент3 92 3" xfId="3741"/>
    <cellStyle name="20% - Акцент3 92 4" xfId="3742"/>
    <cellStyle name="20% - Акцент3 93" xfId="1034"/>
    <cellStyle name="20% - Акцент3 93 2" xfId="1035"/>
    <cellStyle name="20% - Акцент3 93 3" xfId="3743"/>
    <cellStyle name="20% - Акцент3 93 4" xfId="3744"/>
    <cellStyle name="20% - Акцент3 94" xfId="1036"/>
    <cellStyle name="20% - Акцент3 94 2" xfId="1037"/>
    <cellStyle name="20% - Акцент3 94 3" xfId="3745"/>
    <cellStyle name="20% - Акцент3 94 4" xfId="3746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47"/>
    <cellStyle name="20% - Акцент4 50 4" xfId="3748"/>
    <cellStyle name="20% - Акцент4 50_ИД106142010 ДО 17.09.14" xfId="1277"/>
    <cellStyle name="20% - Акцент4 51" xfId="1278"/>
    <cellStyle name="20% - Акцент4 51 2" xfId="1279"/>
    <cellStyle name="20% - Акцент4 51 3" xfId="3749"/>
    <cellStyle name="20% - Акцент4 51 4" xfId="3750"/>
    <cellStyle name="20% - Акцент4 51_ИД106142010 ДО 17.09.14" xfId="1280"/>
    <cellStyle name="20% - Акцент4 52" xfId="1281"/>
    <cellStyle name="20% - Акцент4 52 2" xfId="1282"/>
    <cellStyle name="20% - Акцент4 52 3" xfId="3751"/>
    <cellStyle name="20% - Акцент4 52 4" xfId="3752"/>
    <cellStyle name="20% - Акцент4 52_ИД106142010 ДО 17.09.14" xfId="1283"/>
    <cellStyle name="20% - Акцент4 53" xfId="1284"/>
    <cellStyle name="20% - Акцент4 53 2" xfId="1285"/>
    <cellStyle name="20% - Акцент4 53 3" xfId="3753"/>
    <cellStyle name="20% - Акцент4 53 4" xfId="3754"/>
    <cellStyle name="20% - Акцент4 53_ИД106142010 ДО 17.09.14" xfId="1286"/>
    <cellStyle name="20% - Акцент4 54" xfId="1287"/>
    <cellStyle name="20% - Акцент4 54 2" xfId="1288"/>
    <cellStyle name="20% - Акцент4 54 3" xfId="3755"/>
    <cellStyle name="20% - Акцент4 54 4" xfId="3756"/>
    <cellStyle name="20% - Акцент4 54_ИД106142010 ДО 17.09.14" xfId="1289"/>
    <cellStyle name="20% - Акцент4 55" xfId="1290"/>
    <cellStyle name="20% - Акцент4 55 2" xfId="1291"/>
    <cellStyle name="20% - Акцент4 55 3" xfId="3757"/>
    <cellStyle name="20% - Акцент4 55 4" xfId="3758"/>
    <cellStyle name="20% - Акцент4 55_ИД106142010 ДО 17.09.14" xfId="1292"/>
    <cellStyle name="20% - Акцент4 56" xfId="1293"/>
    <cellStyle name="20% - Акцент4 56 2" xfId="1294"/>
    <cellStyle name="20% - Акцент4 56 3" xfId="3759"/>
    <cellStyle name="20% - Акцент4 56 4" xfId="3760"/>
    <cellStyle name="20% - Акцент4 56_ИД106142010 ДО 17.09.14" xfId="1295"/>
    <cellStyle name="20% - Акцент4 57" xfId="1296"/>
    <cellStyle name="20% - Акцент4 57 2" xfId="1297"/>
    <cellStyle name="20% - Акцент4 57 3" xfId="3761"/>
    <cellStyle name="20% - Акцент4 57 4" xfId="3762"/>
    <cellStyle name="20% - Акцент4 57_ИД106142010 ДО 17.09.14" xfId="1298"/>
    <cellStyle name="20% - Акцент4 58" xfId="1299"/>
    <cellStyle name="20% - Акцент4 58 2" xfId="1300"/>
    <cellStyle name="20% - Акцент4 58 3" xfId="3763"/>
    <cellStyle name="20% - Акцент4 58 4" xfId="3764"/>
    <cellStyle name="20% - Акцент4 58_ИД106142010 ДО 17.09.14" xfId="1301"/>
    <cellStyle name="20% - Акцент4 59" xfId="1302"/>
    <cellStyle name="20% - Акцент4 59 2" xfId="1303"/>
    <cellStyle name="20% - Акцент4 59 3" xfId="3765"/>
    <cellStyle name="20% - Акцент4 59 4" xfId="3766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67"/>
    <cellStyle name="20% - Акцент4 60 4" xfId="3768"/>
    <cellStyle name="20% - Акцент4 60_ИД106142010 ДО 17.09.14" xfId="1308"/>
    <cellStyle name="20% - Акцент4 61" xfId="1309"/>
    <cellStyle name="20% - Акцент4 61 2" xfId="1310"/>
    <cellStyle name="20% - Акцент4 61 3" xfId="3769"/>
    <cellStyle name="20% - Акцент4 61 4" xfId="3770"/>
    <cellStyle name="20% - Акцент4 61_ИД106142010 ДО 17.09.14" xfId="1311"/>
    <cellStyle name="20% - Акцент4 62" xfId="1312"/>
    <cellStyle name="20% - Акцент4 62 2" xfId="1313"/>
    <cellStyle name="20% - Акцент4 62 3" xfId="3771"/>
    <cellStyle name="20% - Акцент4 62 4" xfId="3772"/>
    <cellStyle name="20% - Акцент4 62_ИД106142010 ДО 17.09.14" xfId="1314"/>
    <cellStyle name="20% - Акцент4 63" xfId="1315"/>
    <cellStyle name="20% - Акцент4 63 2" xfId="1316"/>
    <cellStyle name="20% - Акцент4 63 3" xfId="3773"/>
    <cellStyle name="20% - Акцент4 63 4" xfId="3774"/>
    <cellStyle name="20% - Акцент4 63_ИД106142010 ДО 17.09.14" xfId="1317"/>
    <cellStyle name="20% - Акцент4 64" xfId="1318"/>
    <cellStyle name="20% - Акцент4 64 2" xfId="1319"/>
    <cellStyle name="20% - Акцент4 64 3" xfId="3775"/>
    <cellStyle name="20% - Акцент4 64 4" xfId="3776"/>
    <cellStyle name="20% - Акцент4 64_ИД106142010 ДО 17.09.14" xfId="1320"/>
    <cellStyle name="20% - Акцент4 65" xfId="1321"/>
    <cellStyle name="20% - Акцент4 65 2" xfId="1322"/>
    <cellStyle name="20% - Акцент4 65 3" xfId="3777"/>
    <cellStyle name="20% - Акцент4 65 4" xfId="3778"/>
    <cellStyle name="20% - Акцент4 65_ИД106142010 ДО 17.09.14" xfId="1323"/>
    <cellStyle name="20% - Акцент4 66" xfId="1324"/>
    <cellStyle name="20% - Акцент4 66 2" xfId="1325"/>
    <cellStyle name="20% - Акцент4 66 3" xfId="3779"/>
    <cellStyle name="20% - Акцент4 66 4" xfId="3780"/>
    <cellStyle name="20% - Акцент4 67" xfId="1326"/>
    <cellStyle name="20% - Акцент4 67 2" xfId="1327"/>
    <cellStyle name="20% - Акцент4 67 3" xfId="3781"/>
    <cellStyle name="20% - Акцент4 67 4" xfId="3782"/>
    <cellStyle name="20% - Акцент4 68" xfId="1328"/>
    <cellStyle name="20% - Акцент4 68 2" xfId="1329"/>
    <cellStyle name="20% - Акцент4 68 3" xfId="3783"/>
    <cellStyle name="20% - Акцент4 68 4" xfId="3784"/>
    <cellStyle name="20% - Акцент4 69" xfId="1330"/>
    <cellStyle name="20% - Акцент4 69 2" xfId="1331"/>
    <cellStyle name="20% - Акцент4 69 3" xfId="3785"/>
    <cellStyle name="20% - Акцент4 69 4" xfId="3786"/>
    <cellStyle name="20% - Акцент4 7" xfId="1332"/>
    <cellStyle name="20% - Акцент4 70" xfId="1333"/>
    <cellStyle name="20% - Акцент4 70 2" xfId="1334"/>
    <cellStyle name="20% - Акцент4 70 3" xfId="3787"/>
    <cellStyle name="20% - Акцент4 70 4" xfId="3788"/>
    <cellStyle name="20% - Акцент4 71" xfId="1335"/>
    <cellStyle name="20% - Акцент4 71 2" xfId="1336"/>
    <cellStyle name="20% - Акцент4 71 3" xfId="3789"/>
    <cellStyle name="20% - Акцент4 71 4" xfId="3790"/>
    <cellStyle name="20% - Акцент4 72" xfId="1337"/>
    <cellStyle name="20% - Акцент4 72 2" xfId="1338"/>
    <cellStyle name="20% - Акцент4 72 3" xfId="3791"/>
    <cellStyle name="20% - Акцент4 72 4" xfId="3792"/>
    <cellStyle name="20% - Акцент4 73" xfId="1339"/>
    <cellStyle name="20% - Акцент4 73 2" xfId="1340"/>
    <cellStyle name="20% - Акцент4 73 3" xfId="3793"/>
    <cellStyle name="20% - Акцент4 73 4" xfId="3794"/>
    <cellStyle name="20% - Акцент4 74" xfId="1341"/>
    <cellStyle name="20% - Акцент4 74 2" xfId="1342"/>
    <cellStyle name="20% - Акцент4 74 3" xfId="3795"/>
    <cellStyle name="20% - Акцент4 74 4" xfId="3796"/>
    <cellStyle name="20% - Акцент4 75" xfId="1343"/>
    <cellStyle name="20% - Акцент4 75 2" xfId="1344"/>
    <cellStyle name="20% - Акцент4 75 3" xfId="3797"/>
    <cellStyle name="20% - Акцент4 75 4" xfId="3798"/>
    <cellStyle name="20% - Акцент4 76" xfId="1345"/>
    <cellStyle name="20% - Акцент4 76 2" xfId="1346"/>
    <cellStyle name="20% - Акцент4 76 3" xfId="3799"/>
    <cellStyle name="20% - Акцент4 76 4" xfId="3800"/>
    <cellStyle name="20% - Акцент4 77" xfId="1347"/>
    <cellStyle name="20% - Акцент4 77 2" xfId="1348"/>
    <cellStyle name="20% - Акцент4 77 3" xfId="3801"/>
    <cellStyle name="20% - Акцент4 77 4" xfId="3802"/>
    <cellStyle name="20% - Акцент4 78" xfId="1349"/>
    <cellStyle name="20% - Акцент4 78 2" xfId="1350"/>
    <cellStyle name="20% - Акцент4 78 3" xfId="3803"/>
    <cellStyle name="20% - Акцент4 78 4" xfId="3804"/>
    <cellStyle name="20% - Акцент4 79" xfId="1351"/>
    <cellStyle name="20% - Акцент4 79 2" xfId="1352"/>
    <cellStyle name="20% - Акцент4 79 3" xfId="3805"/>
    <cellStyle name="20% - Акцент4 79 4" xfId="3806"/>
    <cellStyle name="20% - Акцент4 8" xfId="1353"/>
    <cellStyle name="20% - Акцент4 80" xfId="1354"/>
    <cellStyle name="20% - Акцент4 80 2" xfId="1355"/>
    <cellStyle name="20% - Акцент4 80 3" xfId="3807"/>
    <cellStyle name="20% - Акцент4 80 4" xfId="3808"/>
    <cellStyle name="20% - Акцент4 81" xfId="1356"/>
    <cellStyle name="20% - Акцент4 81 2" xfId="1357"/>
    <cellStyle name="20% - Акцент4 81 3" xfId="3809"/>
    <cellStyle name="20% - Акцент4 81 4" xfId="3810"/>
    <cellStyle name="20% - Акцент4 82" xfId="1358"/>
    <cellStyle name="20% - Акцент4 82 2" xfId="1359"/>
    <cellStyle name="20% - Акцент4 82 3" xfId="3811"/>
    <cellStyle name="20% - Акцент4 82 4" xfId="3812"/>
    <cellStyle name="20% - Акцент4 83" xfId="1360"/>
    <cellStyle name="20% - Акцент4 83 2" xfId="1361"/>
    <cellStyle name="20% - Акцент4 83 3" xfId="3813"/>
    <cellStyle name="20% - Акцент4 83 4" xfId="3814"/>
    <cellStyle name="20% - Акцент4 84" xfId="1362"/>
    <cellStyle name="20% - Акцент4 84 2" xfId="1363"/>
    <cellStyle name="20% - Акцент4 84 3" xfId="3815"/>
    <cellStyle name="20% - Акцент4 84 4" xfId="3816"/>
    <cellStyle name="20% - Акцент4 85" xfId="1364"/>
    <cellStyle name="20% - Акцент4 85 2" xfId="1365"/>
    <cellStyle name="20% - Акцент4 85 3" xfId="3817"/>
    <cellStyle name="20% - Акцент4 85 4" xfId="3818"/>
    <cellStyle name="20% - Акцент4 86" xfId="1366"/>
    <cellStyle name="20% - Акцент4 86 2" xfId="1367"/>
    <cellStyle name="20% - Акцент4 86 3" xfId="3819"/>
    <cellStyle name="20% - Акцент4 86 4" xfId="3820"/>
    <cellStyle name="20% - Акцент4 87" xfId="1368"/>
    <cellStyle name="20% - Акцент4 87 2" xfId="1369"/>
    <cellStyle name="20% - Акцент4 87 3" xfId="3821"/>
    <cellStyle name="20% - Акцент4 87 4" xfId="3822"/>
    <cellStyle name="20% - Акцент4 88" xfId="1370"/>
    <cellStyle name="20% - Акцент4 88 2" xfId="1371"/>
    <cellStyle name="20% - Акцент4 88 3" xfId="3823"/>
    <cellStyle name="20% - Акцент4 88 4" xfId="3824"/>
    <cellStyle name="20% - Акцент4 89" xfId="1372"/>
    <cellStyle name="20% - Акцент4 89 2" xfId="1373"/>
    <cellStyle name="20% - Акцент4 89 3" xfId="3825"/>
    <cellStyle name="20% - Акцент4 89 4" xfId="3826"/>
    <cellStyle name="20% - Акцент4 9" xfId="1374"/>
    <cellStyle name="20% - Акцент4 90" xfId="1375"/>
    <cellStyle name="20% - Акцент4 90 2" xfId="1376"/>
    <cellStyle name="20% - Акцент4 90 3" xfId="3827"/>
    <cellStyle name="20% - Акцент4 90 4" xfId="3828"/>
    <cellStyle name="20% - Акцент4 91" xfId="1377"/>
    <cellStyle name="20% - Акцент4 91 2" xfId="1378"/>
    <cellStyle name="20% - Акцент4 91 3" xfId="3829"/>
    <cellStyle name="20% - Акцент4 91 4" xfId="3830"/>
    <cellStyle name="20% - Акцент4 92" xfId="1379"/>
    <cellStyle name="20% - Акцент4 92 2" xfId="1380"/>
    <cellStyle name="20% - Акцент4 92 3" xfId="3831"/>
    <cellStyle name="20% - Акцент4 92 4" xfId="3832"/>
    <cellStyle name="20% - Акцент4 93" xfId="1381"/>
    <cellStyle name="20% - Акцент4 93 2" xfId="1382"/>
    <cellStyle name="20% - Акцент4 93 3" xfId="3833"/>
    <cellStyle name="20% - Акцент4 93 4" xfId="3834"/>
    <cellStyle name="20% - Акцент4 94" xfId="1383"/>
    <cellStyle name="20% - Акцент4 94 2" xfId="1384"/>
    <cellStyle name="20% - Акцент4 94 3" xfId="3835"/>
    <cellStyle name="20% - Акцент4 94 4" xfId="3836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 10" xfId="1395"/>
    <cellStyle name="20% - Акцент5 11" xfId="4368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 10" xfId="1406"/>
    <cellStyle name="20% - Акцент6 11" xfId="4369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 10" xfId="1423"/>
    <cellStyle name="40% - Акцент1 11" xfId="4370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 10" xfId="1434"/>
    <cellStyle name="40% - Акцент2 11" xfId="4371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3" xfId="1505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37"/>
    <cellStyle name="40% - Акцент3 50 4" xfId="3838"/>
    <cellStyle name="40% - Акцент3 50_ИД106142010 ДО 17.09.14" xfId="1674"/>
    <cellStyle name="40% - Акцент3 51" xfId="1675"/>
    <cellStyle name="40% - Акцент3 51 2" xfId="1676"/>
    <cellStyle name="40% - Акцент3 51 3" xfId="3839"/>
    <cellStyle name="40% - Акцент3 51 4" xfId="3840"/>
    <cellStyle name="40% - Акцент3 51_ИД106142010 ДО 17.09.14" xfId="1677"/>
    <cellStyle name="40% - Акцент3 52" xfId="1678"/>
    <cellStyle name="40% - Акцент3 52 2" xfId="1679"/>
    <cellStyle name="40% - Акцент3 52 3" xfId="3841"/>
    <cellStyle name="40% - Акцент3 52 4" xfId="3842"/>
    <cellStyle name="40% - Акцент3 52_ИД106142010 ДО 17.09.14" xfId="1680"/>
    <cellStyle name="40% - Акцент3 53" xfId="1681"/>
    <cellStyle name="40% - Акцент3 53 2" xfId="1682"/>
    <cellStyle name="40% - Акцент3 53 3" xfId="3843"/>
    <cellStyle name="40% - Акцент3 53 4" xfId="3844"/>
    <cellStyle name="40% - Акцент3 53_ИД106142010 ДО 17.09.14" xfId="1683"/>
    <cellStyle name="40% - Акцент3 54" xfId="1684"/>
    <cellStyle name="40% - Акцент3 54 2" xfId="1685"/>
    <cellStyle name="40% - Акцент3 54 3" xfId="3845"/>
    <cellStyle name="40% - Акцент3 54 4" xfId="3846"/>
    <cellStyle name="40% - Акцент3 54_ИД106142010 ДО 17.09.14" xfId="1686"/>
    <cellStyle name="40% - Акцент3 55" xfId="1687"/>
    <cellStyle name="40% - Акцент3 55 2" xfId="1688"/>
    <cellStyle name="40% - Акцент3 55 3" xfId="3847"/>
    <cellStyle name="40% - Акцент3 55 4" xfId="3848"/>
    <cellStyle name="40% - Акцент3 55_ИД106142010 ДО 17.09.14" xfId="1689"/>
    <cellStyle name="40% - Акцент3 56" xfId="1690"/>
    <cellStyle name="40% - Акцент3 56 2" xfId="1691"/>
    <cellStyle name="40% - Акцент3 56 3" xfId="3849"/>
    <cellStyle name="40% - Акцент3 56 4" xfId="3850"/>
    <cellStyle name="40% - Акцент3 56_ИД106142010 ДО 17.09.14" xfId="1692"/>
    <cellStyle name="40% - Акцент3 57" xfId="1693"/>
    <cellStyle name="40% - Акцент3 57 2" xfId="1694"/>
    <cellStyle name="40% - Акцент3 57 3" xfId="3851"/>
    <cellStyle name="40% - Акцент3 57 4" xfId="3852"/>
    <cellStyle name="40% - Акцент3 57_ИД106142010 ДО 17.09.14" xfId="1695"/>
    <cellStyle name="40% - Акцент3 58" xfId="1696"/>
    <cellStyle name="40% - Акцент3 58 2" xfId="1697"/>
    <cellStyle name="40% - Акцент3 58 3" xfId="3853"/>
    <cellStyle name="40% - Акцент3 58 4" xfId="3854"/>
    <cellStyle name="40% - Акцент3 58_ИД106142010 ДО 17.09.14" xfId="1698"/>
    <cellStyle name="40% - Акцент3 59" xfId="1699"/>
    <cellStyle name="40% - Акцент3 59 2" xfId="1700"/>
    <cellStyle name="40% - Акцент3 59 3" xfId="3855"/>
    <cellStyle name="40% - Акцент3 59 4" xfId="3856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57"/>
    <cellStyle name="40% - Акцент3 60 4" xfId="3858"/>
    <cellStyle name="40% - Акцент3 60_ИД106142010 ДО 17.09.14" xfId="1705"/>
    <cellStyle name="40% - Акцент3 61" xfId="1706"/>
    <cellStyle name="40% - Акцент3 61 2" xfId="1707"/>
    <cellStyle name="40% - Акцент3 61 3" xfId="3859"/>
    <cellStyle name="40% - Акцент3 61 4" xfId="3860"/>
    <cellStyle name="40% - Акцент3 61_ИД106142010 ДО 17.09.14" xfId="1708"/>
    <cellStyle name="40% - Акцент3 62" xfId="1709"/>
    <cellStyle name="40% - Акцент3 62 2" xfId="1710"/>
    <cellStyle name="40% - Акцент3 62 3" xfId="3861"/>
    <cellStyle name="40% - Акцент3 62 4" xfId="3862"/>
    <cellStyle name="40% - Акцент3 62_ИД106142010 ДО 17.09.14" xfId="1711"/>
    <cellStyle name="40% - Акцент3 63" xfId="1712"/>
    <cellStyle name="40% - Акцент3 63 2" xfId="1713"/>
    <cellStyle name="40% - Акцент3 63 3" xfId="3863"/>
    <cellStyle name="40% - Акцент3 63 4" xfId="3864"/>
    <cellStyle name="40% - Акцент3 63_ИД106142010 ДО 17.09.14" xfId="1714"/>
    <cellStyle name="40% - Акцент3 64" xfId="1715"/>
    <cellStyle name="40% - Акцент3 64 2" xfId="1716"/>
    <cellStyle name="40% - Акцент3 64 3" xfId="3865"/>
    <cellStyle name="40% - Акцент3 64 4" xfId="3866"/>
    <cellStyle name="40% - Акцент3 64_ИД106142010 ДО 17.09.14" xfId="1717"/>
    <cellStyle name="40% - Акцент3 65" xfId="1718"/>
    <cellStyle name="40% - Акцент3 65 2" xfId="1719"/>
    <cellStyle name="40% - Акцент3 65 3" xfId="3867"/>
    <cellStyle name="40% - Акцент3 65 4" xfId="3868"/>
    <cellStyle name="40% - Акцент3 65_ИД106142010 ДО 17.09.14" xfId="1720"/>
    <cellStyle name="40% - Акцент3 66" xfId="1721"/>
    <cellStyle name="40% - Акцент3 66 2" xfId="1722"/>
    <cellStyle name="40% - Акцент3 66 3" xfId="3869"/>
    <cellStyle name="40% - Акцент3 66 4" xfId="3870"/>
    <cellStyle name="40% - Акцент3 67" xfId="1723"/>
    <cellStyle name="40% - Акцент3 67 2" xfId="1724"/>
    <cellStyle name="40% - Акцент3 67 3" xfId="3871"/>
    <cellStyle name="40% - Акцент3 67 4" xfId="3872"/>
    <cellStyle name="40% - Акцент3 68" xfId="1725"/>
    <cellStyle name="40% - Акцент3 68 2" xfId="1726"/>
    <cellStyle name="40% - Акцент3 68 3" xfId="3873"/>
    <cellStyle name="40% - Акцент3 68 4" xfId="3874"/>
    <cellStyle name="40% - Акцент3 69" xfId="1727"/>
    <cellStyle name="40% - Акцент3 69 2" xfId="1728"/>
    <cellStyle name="40% - Акцент3 69 3" xfId="3875"/>
    <cellStyle name="40% - Акцент3 69 4" xfId="3876"/>
    <cellStyle name="40% - Акцент3 7" xfId="1729"/>
    <cellStyle name="40% - Акцент3 70" xfId="1730"/>
    <cellStyle name="40% - Акцент3 70 2" xfId="1731"/>
    <cellStyle name="40% - Акцент3 70 3" xfId="3877"/>
    <cellStyle name="40% - Акцент3 70 4" xfId="3878"/>
    <cellStyle name="40% - Акцент3 71" xfId="1732"/>
    <cellStyle name="40% - Акцент3 71 2" xfId="1733"/>
    <cellStyle name="40% - Акцент3 71 3" xfId="3879"/>
    <cellStyle name="40% - Акцент3 71 4" xfId="3880"/>
    <cellStyle name="40% - Акцент3 72" xfId="1734"/>
    <cellStyle name="40% - Акцент3 72 2" xfId="1735"/>
    <cellStyle name="40% - Акцент3 72 3" xfId="3881"/>
    <cellStyle name="40% - Акцент3 72 4" xfId="3882"/>
    <cellStyle name="40% - Акцент3 73" xfId="1736"/>
    <cellStyle name="40% - Акцент3 73 2" xfId="1737"/>
    <cellStyle name="40% - Акцент3 73 3" xfId="3883"/>
    <cellStyle name="40% - Акцент3 73 4" xfId="3884"/>
    <cellStyle name="40% - Акцент3 74" xfId="1738"/>
    <cellStyle name="40% - Акцент3 74 2" xfId="1739"/>
    <cellStyle name="40% - Акцент3 74 3" xfId="3885"/>
    <cellStyle name="40% - Акцент3 74 4" xfId="3886"/>
    <cellStyle name="40% - Акцент3 75" xfId="1740"/>
    <cellStyle name="40% - Акцент3 75 2" xfId="1741"/>
    <cellStyle name="40% - Акцент3 75 3" xfId="3887"/>
    <cellStyle name="40% - Акцент3 75 4" xfId="3888"/>
    <cellStyle name="40% - Акцент3 76" xfId="1742"/>
    <cellStyle name="40% - Акцент3 76 2" xfId="1743"/>
    <cellStyle name="40% - Акцент3 76 3" xfId="3889"/>
    <cellStyle name="40% - Акцент3 76 4" xfId="3890"/>
    <cellStyle name="40% - Акцент3 77" xfId="1744"/>
    <cellStyle name="40% - Акцент3 77 2" xfId="1745"/>
    <cellStyle name="40% - Акцент3 77 3" xfId="3891"/>
    <cellStyle name="40% - Акцент3 77 4" xfId="3892"/>
    <cellStyle name="40% - Акцент3 78" xfId="1746"/>
    <cellStyle name="40% - Акцент3 78 2" xfId="1747"/>
    <cellStyle name="40% - Акцент3 78 3" xfId="3893"/>
    <cellStyle name="40% - Акцент3 78 4" xfId="3894"/>
    <cellStyle name="40% - Акцент3 79" xfId="1748"/>
    <cellStyle name="40% - Акцент3 79 2" xfId="1749"/>
    <cellStyle name="40% - Акцент3 79 3" xfId="3895"/>
    <cellStyle name="40% - Акцент3 79 4" xfId="3896"/>
    <cellStyle name="40% - Акцент3 8" xfId="1750"/>
    <cellStyle name="40% - Акцент3 80" xfId="1751"/>
    <cellStyle name="40% - Акцент3 80 2" xfId="1752"/>
    <cellStyle name="40% - Акцент3 80 3" xfId="3897"/>
    <cellStyle name="40% - Акцент3 80 4" xfId="3898"/>
    <cellStyle name="40% - Акцент3 81" xfId="1753"/>
    <cellStyle name="40% - Акцент3 81 2" xfId="1754"/>
    <cellStyle name="40% - Акцент3 81 3" xfId="3899"/>
    <cellStyle name="40% - Акцент3 81 4" xfId="3900"/>
    <cellStyle name="40% - Акцент3 82" xfId="1755"/>
    <cellStyle name="40% - Акцент3 82 2" xfId="1756"/>
    <cellStyle name="40% - Акцент3 82 3" xfId="3901"/>
    <cellStyle name="40% - Акцент3 82 4" xfId="3902"/>
    <cellStyle name="40% - Акцент3 83" xfId="1757"/>
    <cellStyle name="40% - Акцент3 83 2" xfId="1758"/>
    <cellStyle name="40% - Акцент3 83 3" xfId="3903"/>
    <cellStyle name="40% - Акцент3 83 4" xfId="3904"/>
    <cellStyle name="40% - Акцент3 84" xfId="1759"/>
    <cellStyle name="40% - Акцент3 84 2" xfId="1760"/>
    <cellStyle name="40% - Акцент3 84 3" xfId="3905"/>
    <cellStyle name="40% - Акцент3 84 4" xfId="3906"/>
    <cellStyle name="40% - Акцент3 85" xfId="1761"/>
    <cellStyle name="40% - Акцент3 85 2" xfId="1762"/>
    <cellStyle name="40% - Акцент3 85 3" xfId="3907"/>
    <cellStyle name="40% - Акцент3 85 4" xfId="3908"/>
    <cellStyle name="40% - Акцент3 86" xfId="1763"/>
    <cellStyle name="40% - Акцент3 86 2" xfId="1764"/>
    <cellStyle name="40% - Акцент3 86 3" xfId="3909"/>
    <cellStyle name="40% - Акцент3 86 4" xfId="3910"/>
    <cellStyle name="40% - Акцент3 87" xfId="1765"/>
    <cellStyle name="40% - Акцент3 87 2" xfId="1766"/>
    <cellStyle name="40% - Акцент3 87 3" xfId="3911"/>
    <cellStyle name="40% - Акцент3 87 4" xfId="3912"/>
    <cellStyle name="40% - Акцент3 88" xfId="1767"/>
    <cellStyle name="40% - Акцент3 88 2" xfId="1768"/>
    <cellStyle name="40% - Акцент3 88 3" xfId="3913"/>
    <cellStyle name="40% - Акцент3 88 4" xfId="3914"/>
    <cellStyle name="40% - Акцент3 89" xfId="1769"/>
    <cellStyle name="40% - Акцент3 89 2" xfId="1770"/>
    <cellStyle name="40% - Акцент3 89 3" xfId="3915"/>
    <cellStyle name="40% - Акцент3 89 4" xfId="3916"/>
    <cellStyle name="40% - Акцент3 9" xfId="1771"/>
    <cellStyle name="40% - Акцент3 90" xfId="1772"/>
    <cellStyle name="40% - Акцент3 90 2" xfId="1773"/>
    <cellStyle name="40% - Акцент3 90 3" xfId="3917"/>
    <cellStyle name="40% - Акцент3 90 4" xfId="3918"/>
    <cellStyle name="40% - Акцент3 91" xfId="1774"/>
    <cellStyle name="40% - Акцент3 91 2" xfId="1775"/>
    <cellStyle name="40% - Акцент3 91 3" xfId="3919"/>
    <cellStyle name="40% - Акцент3 91 4" xfId="3920"/>
    <cellStyle name="40% - Акцент3 92" xfId="1776"/>
    <cellStyle name="40% - Акцент3 92 2" xfId="1777"/>
    <cellStyle name="40% - Акцент3 92 3" xfId="3921"/>
    <cellStyle name="40% - Акцент3 92 4" xfId="3922"/>
    <cellStyle name="40% - Акцент3 93" xfId="1778"/>
    <cellStyle name="40% - Акцент3 93 2" xfId="1779"/>
    <cellStyle name="40% - Акцент3 93 3" xfId="3923"/>
    <cellStyle name="40% - Акцент3 93 4" xfId="3924"/>
    <cellStyle name="40% - Акцент3 94" xfId="1780"/>
    <cellStyle name="40% - Акцент3 94 2" xfId="1781"/>
    <cellStyle name="40% - Акцент3 94 3" xfId="3925"/>
    <cellStyle name="40% - Акцент3 94 4" xfId="3926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 10" xfId="1792"/>
    <cellStyle name="40% - Акцент4 11" xfId="4372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 10" xfId="1803"/>
    <cellStyle name="40% - Акцент5 11" xfId="4373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 10" xfId="1814"/>
    <cellStyle name="40% - Акцент6 11" xfId="4374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 2" xfId="1831"/>
    <cellStyle name="60% - Акцент1 3" xfId="1832"/>
    <cellStyle name="60% - Акцент2 2" xfId="1833"/>
    <cellStyle name="60% - Акцент2 3" xfId="1834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27"/>
    <cellStyle name="60% - Акцент3 50 4" xfId="3928"/>
    <cellStyle name="60% - Акцент3 50_ИД106142010 ДО 17.09.14" xfId="2063"/>
    <cellStyle name="60% - Акцент3 51" xfId="2064"/>
    <cellStyle name="60% - Акцент3 51 2" xfId="2065"/>
    <cellStyle name="60% - Акцент3 51 3" xfId="3929"/>
    <cellStyle name="60% - Акцент3 51 4" xfId="3930"/>
    <cellStyle name="60% - Акцент3 51_ИД106142010 ДО 17.09.14" xfId="2066"/>
    <cellStyle name="60% - Акцент3 52" xfId="2067"/>
    <cellStyle name="60% - Акцент3 52 2" xfId="2068"/>
    <cellStyle name="60% - Акцент3 52 3" xfId="3931"/>
    <cellStyle name="60% - Акцент3 52 4" xfId="3932"/>
    <cellStyle name="60% - Акцент3 52_ИД106142010 ДО 17.09.14" xfId="2069"/>
    <cellStyle name="60% - Акцент3 53" xfId="2070"/>
    <cellStyle name="60% - Акцент3 53 2" xfId="2071"/>
    <cellStyle name="60% - Акцент3 53 3" xfId="3933"/>
    <cellStyle name="60% - Акцент3 53 4" xfId="3934"/>
    <cellStyle name="60% - Акцент3 53_ИД106142010 ДО 17.09.14" xfId="2072"/>
    <cellStyle name="60% - Акцент3 54" xfId="2073"/>
    <cellStyle name="60% - Акцент3 54 2" xfId="2074"/>
    <cellStyle name="60% - Акцент3 54 3" xfId="3935"/>
    <cellStyle name="60% - Акцент3 54 4" xfId="3936"/>
    <cellStyle name="60% - Акцент3 54_ИД106142010 ДО 17.09.14" xfId="2075"/>
    <cellStyle name="60% - Акцент3 55" xfId="2076"/>
    <cellStyle name="60% - Акцент3 55 2" xfId="2077"/>
    <cellStyle name="60% - Акцент3 55 3" xfId="3937"/>
    <cellStyle name="60% - Акцент3 55 4" xfId="3938"/>
    <cellStyle name="60% - Акцент3 55_ИД106142010 ДО 17.09.14" xfId="2078"/>
    <cellStyle name="60% - Акцент3 56" xfId="2079"/>
    <cellStyle name="60% - Акцент3 56 2" xfId="2080"/>
    <cellStyle name="60% - Акцент3 56 3" xfId="3939"/>
    <cellStyle name="60% - Акцент3 56 4" xfId="3940"/>
    <cellStyle name="60% - Акцент3 56_ИД106142010 ДО 17.09.14" xfId="2081"/>
    <cellStyle name="60% - Акцент3 57" xfId="2082"/>
    <cellStyle name="60% - Акцент3 57 2" xfId="2083"/>
    <cellStyle name="60% - Акцент3 57 3" xfId="3941"/>
    <cellStyle name="60% - Акцент3 57 4" xfId="3942"/>
    <cellStyle name="60% - Акцент3 57_ИД106142010 ДО 17.09.14" xfId="2084"/>
    <cellStyle name="60% - Акцент3 58" xfId="2085"/>
    <cellStyle name="60% - Акцент3 58 2" xfId="2086"/>
    <cellStyle name="60% - Акцент3 58 3" xfId="3943"/>
    <cellStyle name="60% - Акцент3 58 4" xfId="3944"/>
    <cellStyle name="60% - Акцент3 58_ИД106142010 ДО 17.09.14" xfId="2087"/>
    <cellStyle name="60% - Акцент3 59" xfId="2088"/>
    <cellStyle name="60% - Акцент3 59 2" xfId="2089"/>
    <cellStyle name="60% - Акцент3 59 3" xfId="3945"/>
    <cellStyle name="60% - Акцент3 59 4" xfId="3946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47"/>
    <cellStyle name="60% - Акцент3 60 4" xfId="3948"/>
    <cellStyle name="60% - Акцент3 60_ИД106142010 ДО 17.09.14" xfId="2094"/>
    <cellStyle name="60% - Акцент3 61" xfId="2095"/>
    <cellStyle name="60% - Акцент3 61 2" xfId="2096"/>
    <cellStyle name="60% - Акцент3 61 3" xfId="3949"/>
    <cellStyle name="60% - Акцент3 61 4" xfId="3950"/>
    <cellStyle name="60% - Акцент3 61_ИД106142010 ДО 17.09.14" xfId="2097"/>
    <cellStyle name="60% - Акцент3 62" xfId="2098"/>
    <cellStyle name="60% - Акцент3 62 2" xfId="2099"/>
    <cellStyle name="60% - Акцент3 62 3" xfId="3951"/>
    <cellStyle name="60% - Акцент3 62 4" xfId="3952"/>
    <cellStyle name="60% - Акцент3 62_ИД106142010 ДО 17.09.14" xfId="2100"/>
    <cellStyle name="60% - Акцент3 63" xfId="2101"/>
    <cellStyle name="60% - Акцент3 63 2" xfId="2102"/>
    <cellStyle name="60% - Акцент3 63 3" xfId="3953"/>
    <cellStyle name="60% - Акцент3 63 4" xfId="3954"/>
    <cellStyle name="60% - Акцент3 63_ИД106142010 ДО 17.09.14" xfId="2103"/>
    <cellStyle name="60% - Акцент3 64" xfId="2104"/>
    <cellStyle name="60% - Акцент3 64 2" xfId="2105"/>
    <cellStyle name="60% - Акцент3 64 3" xfId="3955"/>
    <cellStyle name="60% - Акцент3 64 4" xfId="3956"/>
    <cellStyle name="60% - Акцент3 64_ИД106142010 ДО 17.09.14" xfId="2106"/>
    <cellStyle name="60% - Акцент3 65" xfId="2107"/>
    <cellStyle name="60% - Акцент3 65 2" xfId="2108"/>
    <cellStyle name="60% - Акцент3 65 3" xfId="3957"/>
    <cellStyle name="60% - Акцент3 65 4" xfId="3958"/>
    <cellStyle name="60% - Акцент3 65_ИД106142010 ДО 17.09.14" xfId="2109"/>
    <cellStyle name="60% - Акцент3 66" xfId="2110"/>
    <cellStyle name="60% - Акцент3 66 2" xfId="2111"/>
    <cellStyle name="60% - Акцент3 66 3" xfId="3959"/>
    <cellStyle name="60% - Акцент3 66 4" xfId="3960"/>
    <cellStyle name="60% - Акцент3 67" xfId="2112"/>
    <cellStyle name="60% - Акцент3 67 2" xfId="2113"/>
    <cellStyle name="60% - Акцент3 67 3" xfId="3961"/>
    <cellStyle name="60% - Акцент3 67 4" xfId="3962"/>
    <cellStyle name="60% - Акцент3 68" xfId="2114"/>
    <cellStyle name="60% - Акцент3 68 2" xfId="2115"/>
    <cellStyle name="60% - Акцент3 68 3" xfId="3963"/>
    <cellStyle name="60% - Акцент3 68 4" xfId="3964"/>
    <cellStyle name="60% - Акцент3 69" xfId="2116"/>
    <cellStyle name="60% - Акцент3 69 2" xfId="2117"/>
    <cellStyle name="60% - Акцент3 69 3" xfId="3965"/>
    <cellStyle name="60% - Акцент3 69 4" xfId="3966"/>
    <cellStyle name="60% - Акцент3 7" xfId="2118"/>
    <cellStyle name="60% - Акцент3 70" xfId="2119"/>
    <cellStyle name="60% - Акцент3 70 2" xfId="2120"/>
    <cellStyle name="60% - Акцент3 70 3" xfId="3967"/>
    <cellStyle name="60% - Акцент3 70 4" xfId="3968"/>
    <cellStyle name="60% - Акцент3 71" xfId="2121"/>
    <cellStyle name="60% - Акцент3 71 2" xfId="2122"/>
    <cellStyle name="60% - Акцент3 71 3" xfId="3969"/>
    <cellStyle name="60% - Акцент3 71 4" xfId="3970"/>
    <cellStyle name="60% - Акцент3 72" xfId="2123"/>
    <cellStyle name="60% - Акцент3 72 2" xfId="2124"/>
    <cellStyle name="60% - Акцент3 72 3" xfId="3971"/>
    <cellStyle name="60% - Акцент3 72 4" xfId="3972"/>
    <cellStyle name="60% - Акцент3 73" xfId="2125"/>
    <cellStyle name="60% - Акцент3 73 2" xfId="2126"/>
    <cellStyle name="60% - Акцент3 73 3" xfId="3973"/>
    <cellStyle name="60% - Акцент3 73 4" xfId="3974"/>
    <cellStyle name="60% - Акцент3 74" xfId="2127"/>
    <cellStyle name="60% - Акцент3 74 2" xfId="2128"/>
    <cellStyle name="60% - Акцент3 74 3" xfId="3975"/>
    <cellStyle name="60% - Акцент3 74 4" xfId="3976"/>
    <cellStyle name="60% - Акцент3 75" xfId="2129"/>
    <cellStyle name="60% - Акцент3 75 2" xfId="2130"/>
    <cellStyle name="60% - Акцент3 75 3" xfId="3977"/>
    <cellStyle name="60% - Акцент3 75 4" xfId="3978"/>
    <cellStyle name="60% - Акцент3 76" xfId="2131"/>
    <cellStyle name="60% - Акцент3 76 2" xfId="2132"/>
    <cellStyle name="60% - Акцент3 76 3" xfId="3979"/>
    <cellStyle name="60% - Акцент3 76 4" xfId="3980"/>
    <cellStyle name="60% - Акцент3 77" xfId="2133"/>
    <cellStyle name="60% - Акцент3 77 2" xfId="2134"/>
    <cellStyle name="60% - Акцент3 77 3" xfId="3981"/>
    <cellStyle name="60% - Акцент3 77 4" xfId="3982"/>
    <cellStyle name="60% - Акцент3 78" xfId="2135"/>
    <cellStyle name="60% - Акцент3 78 2" xfId="2136"/>
    <cellStyle name="60% - Акцент3 78 3" xfId="3983"/>
    <cellStyle name="60% - Акцент3 78 4" xfId="3984"/>
    <cellStyle name="60% - Акцент3 79" xfId="2137"/>
    <cellStyle name="60% - Акцент3 79 2" xfId="2138"/>
    <cellStyle name="60% - Акцент3 79 3" xfId="3985"/>
    <cellStyle name="60% - Акцент3 79 4" xfId="3986"/>
    <cellStyle name="60% - Акцент3 8" xfId="2139"/>
    <cellStyle name="60% - Акцент3 80" xfId="2140"/>
    <cellStyle name="60% - Акцент3 80 2" xfId="2141"/>
    <cellStyle name="60% - Акцент3 80 3" xfId="3987"/>
    <cellStyle name="60% - Акцент3 80 4" xfId="3988"/>
    <cellStyle name="60% - Акцент3 81" xfId="2142"/>
    <cellStyle name="60% - Акцент3 81 2" xfId="2143"/>
    <cellStyle name="60% - Акцент3 81 3" xfId="3989"/>
    <cellStyle name="60% - Акцент3 81 4" xfId="3990"/>
    <cellStyle name="60% - Акцент3 82" xfId="2144"/>
    <cellStyle name="60% - Акцент3 82 2" xfId="2145"/>
    <cellStyle name="60% - Акцент3 82 3" xfId="3991"/>
    <cellStyle name="60% - Акцент3 82 4" xfId="3992"/>
    <cellStyle name="60% - Акцент3 83" xfId="2146"/>
    <cellStyle name="60% - Акцент3 83 2" xfId="2147"/>
    <cellStyle name="60% - Акцент3 83 3" xfId="3993"/>
    <cellStyle name="60% - Акцент3 83 4" xfId="3994"/>
    <cellStyle name="60% - Акцент3 84" xfId="2148"/>
    <cellStyle name="60% - Акцент3 84 2" xfId="2149"/>
    <cellStyle name="60% - Акцент3 84 3" xfId="3995"/>
    <cellStyle name="60% - Акцент3 84 4" xfId="3996"/>
    <cellStyle name="60% - Акцент3 85" xfId="2150"/>
    <cellStyle name="60% - Акцент3 85 2" xfId="2151"/>
    <cellStyle name="60% - Акцент3 85 3" xfId="3997"/>
    <cellStyle name="60% - Акцент3 85 4" xfId="3998"/>
    <cellStyle name="60% - Акцент3 86" xfId="2152"/>
    <cellStyle name="60% - Акцент3 86 2" xfId="2153"/>
    <cellStyle name="60% - Акцент3 86 3" xfId="3999"/>
    <cellStyle name="60% - Акцент3 86 4" xfId="4000"/>
    <cellStyle name="60% - Акцент3 87" xfId="2154"/>
    <cellStyle name="60% - Акцент3 87 2" xfId="2155"/>
    <cellStyle name="60% - Акцент3 87 3" xfId="4001"/>
    <cellStyle name="60% - Акцент3 87 4" xfId="4002"/>
    <cellStyle name="60% - Акцент3 88" xfId="2156"/>
    <cellStyle name="60% - Акцент3 88 2" xfId="2157"/>
    <cellStyle name="60% - Акцент3 88 3" xfId="4003"/>
    <cellStyle name="60% - Акцент3 88 4" xfId="4004"/>
    <cellStyle name="60% - Акцент3 89" xfId="2158"/>
    <cellStyle name="60% - Акцент3 89 2" xfId="2159"/>
    <cellStyle name="60% - Акцент3 89 3" xfId="4005"/>
    <cellStyle name="60% - Акцент3 89 4" xfId="4006"/>
    <cellStyle name="60% - Акцент3 9" xfId="2160"/>
    <cellStyle name="60% - Акцент3 90" xfId="2161"/>
    <cellStyle name="60% - Акцент3 90 2" xfId="2162"/>
    <cellStyle name="60% - Акцент3 90 3" xfId="4007"/>
    <cellStyle name="60% - Акцент3 90 4" xfId="4008"/>
    <cellStyle name="60% - Акцент3 91" xfId="2163"/>
    <cellStyle name="60% - Акцент3 91 2" xfId="2164"/>
    <cellStyle name="60% - Акцент3 91 3" xfId="4009"/>
    <cellStyle name="60% - Акцент3 91 4" xfId="4010"/>
    <cellStyle name="60% - Акцент3 92" xfId="2165"/>
    <cellStyle name="60% - Акцент3 92 2" xfId="2166"/>
    <cellStyle name="60% - Акцент3 92 3" xfId="4011"/>
    <cellStyle name="60% - Акцент3 92 4" xfId="4012"/>
    <cellStyle name="60% - Акцент3 93" xfId="2167"/>
    <cellStyle name="60% - Акцент3 93 2" xfId="2168"/>
    <cellStyle name="60% - Акцент3 93 3" xfId="4013"/>
    <cellStyle name="60% - Акцент3 93 4" xfId="4014"/>
    <cellStyle name="60% - Акцент3 94" xfId="2169"/>
    <cellStyle name="60% - Акцент3 94 2" xfId="2170"/>
    <cellStyle name="60% - Акцент3 94 3" xfId="4015"/>
    <cellStyle name="60% - Акцент3 94 4" xfId="4016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17"/>
    <cellStyle name="60% - Акцент4 50 4" xfId="4018"/>
    <cellStyle name="60% - Акцент4 50_ИД106142010 ДО 17.09.14" xfId="2409"/>
    <cellStyle name="60% - Акцент4 51" xfId="2410"/>
    <cellStyle name="60% - Акцент4 51 2" xfId="2411"/>
    <cellStyle name="60% - Акцент4 51 3" xfId="4019"/>
    <cellStyle name="60% - Акцент4 51 4" xfId="4020"/>
    <cellStyle name="60% - Акцент4 51_ИД106142010 ДО 17.09.14" xfId="2412"/>
    <cellStyle name="60% - Акцент4 52" xfId="2413"/>
    <cellStyle name="60% - Акцент4 52 2" xfId="2414"/>
    <cellStyle name="60% - Акцент4 52 3" xfId="4021"/>
    <cellStyle name="60% - Акцент4 52 4" xfId="4022"/>
    <cellStyle name="60% - Акцент4 52_ИД106142010 ДО 17.09.14" xfId="2415"/>
    <cellStyle name="60% - Акцент4 53" xfId="2416"/>
    <cellStyle name="60% - Акцент4 53 2" xfId="2417"/>
    <cellStyle name="60% - Акцент4 53 3" xfId="4023"/>
    <cellStyle name="60% - Акцент4 53 4" xfId="4024"/>
    <cellStyle name="60% - Акцент4 53_ИД106142010 ДО 17.09.14" xfId="2418"/>
    <cellStyle name="60% - Акцент4 54" xfId="2419"/>
    <cellStyle name="60% - Акцент4 54 2" xfId="2420"/>
    <cellStyle name="60% - Акцент4 54 3" xfId="4025"/>
    <cellStyle name="60% - Акцент4 54 4" xfId="4026"/>
    <cellStyle name="60% - Акцент4 54_ИД106142010 ДО 17.09.14" xfId="2421"/>
    <cellStyle name="60% - Акцент4 55" xfId="2422"/>
    <cellStyle name="60% - Акцент4 55 2" xfId="2423"/>
    <cellStyle name="60% - Акцент4 55 3" xfId="4027"/>
    <cellStyle name="60% - Акцент4 55 4" xfId="4028"/>
    <cellStyle name="60% - Акцент4 55_ИД106142010 ДО 17.09.14" xfId="2424"/>
    <cellStyle name="60% - Акцент4 56" xfId="2425"/>
    <cellStyle name="60% - Акцент4 56 2" xfId="2426"/>
    <cellStyle name="60% - Акцент4 56 3" xfId="4029"/>
    <cellStyle name="60% - Акцент4 56 4" xfId="4030"/>
    <cellStyle name="60% - Акцент4 56_ИД106142010 ДО 17.09.14" xfId="2427"/>
    <cellStyle name="60% - Акцент4 57" xfId="2428"/>
    <cellStyle name="60% - Акцент4 57 2" xfId="2429"/>
    <cellStyle name="60% - Акцент4 57 3" xfId="4031"/>
    <cellStyle name="60% - Акцент4 57 4" xfId="4032"/>
    <cellStyle name="60% - Акцент4 57_ИД106142010 ДО 17.09.14" xfId="2430"/>
    <cellStyle name="60% - Акцент4 58" xfId="2431"/>
    <cellStyle name="60% - Акцент4 58 2" xfId="2432"/>
    <cellStyle name="60% - Акцент4 58 3" xfId="4033"/>
    <cellStyle name="60% - Акцент4 58 4" xfId="4034"/>
    <cellStyle name="60% - Акцент4 58_ИД106142010 ДО 17.09.14" xfId="2433"/>
    <cellStyle name="60% - Акцент4 59" xfId="2434"/>
    <cellStyle name="60% - Акцент4 59 2" xfId="2435"/>
    <cellStyle name="60% - Акцент4 59 3" xfId="4035"/>
    <cellStyle name="60% - Акцент4 59 4" xfId="4036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37"/>
    <cellStyle name="60% - Акцент4 60 4" xfId="4038"/>
    <cellStyle name="60% - Акцент4 60_ИД106142010 ДО 17.09.14" xfId="2440"/>
    <cellStyle name="60% - Акцент4 61" xfId="2441"/>
    <cellStyle name="60% - Акцент4 61 2" xfId="2442"/>
    <cellStyle name="60% - Акцент4 61 3" xfId="4039"/>
    <cellStyle name="60% - Акцент4 61 4" xfId="4040"/>
    <cellStyle name="60% - Акцент4 61_ИД106142010 ДО 17.09.14" xfId="2443"/>
    <cellStyle name="60% - Акцент4 62" xfId="2444"/>
    <cellStyle name="60% - Акцент4 62 2" xfId="2445"/>
    <cellStyle name="60% - Акцент4 62 3" xfId="4041"/>
    <cellStyle name="60% - Акцент4 62 4" xfId="4042"/>
    <cellStyle name="60% - Акцент4 62_ИД106142010 ДО 17.09.14" xfId="2446"/>
    <cellStyle name="60% - Акцент4 63" xfId="2447"/>
    <cellStyle name="60% - Акцент4 63 2" xfId="2448"/>
    <cellStyle name="60% - Акцент4 63 3" xfId="4043"/>
    <cellStyle name="60% - Акцент4 63 4" xfId="4044"/>
    <cellStyle name="60% - Акцент4 63_ИД106142010 ДО 17.09.14" xfId="2449"/>
    <cellStyle name="60% - Акцент4 64" xfId="2450"/>
    <cellStyle name="60% - Акцент4 64 2" xfId="2451"/>
    <cellStyle name="60% - Акцент4 64 3" xfId="4045"/>
    <cellStyle name="60% - Акцент4 64 4" xfId="4046"/>
    <cellStyle name="60% - Акцент4 64_ИД106142010 ДО 17.09.14" xfId="2452"/>
    <cellStyle name="60% - Акцент4 65" xfId="2453"/>
    <cellStyle name="60% - Акцент4 65 2" xfId="2454"/>
    <cellStyle name="60% - Акцент4 65 3" xfId="4047"/>
    <cellStyle name="60% - Акцент4 65 4" xfId="4048"/>
    <cellStyle name="60% - Акцент4 65_ИД106142010 ДО 17.09.14" xfId="2455"/>
    <cellStyle name="60% - Акцент4 66" xfId="2456"/>
    <cellStyle name="60% - Акцент4 66 2" xfId="2457"/>
    <cellStyle name="60% - Акцент4 66 3" xfId="4049"/>
    <cellStyle name="60% - Акцент4 66 4" xfId="4050"/>
    <cellStyle name="60% - Акцент4 67" xfId="2458"/>
    <cellStyle name="60% - Акцент4 67 2" xfId="2459"/>
    <cellStyle name="60% - Акцент4 67 3" xfId="4051"/>
    <cellStyle name="60% - Акцент4 67 4" xfId="4052"/>
    <cellStyle name="60% - Акцент4 68" xfId="2460"/>
    <cellStyle name="60% - Акцент4 68 2" xfId="2461"/>
    <cellStyle name="60% - Акцент4 68 3" xfId="4053"/>
    <cellStyle name="60% - Акцент4 68 4" xfId="4054"/>
    <cellStyle name="60% - Акцент4 69" xfId="2462"/>
    <cellStyle name="60% - Акцент4 69 2" xfId="2463"/>
    <cellStyle name="60% - Акцент4 69 3" xfId="4055"/>
    <cellStyle name="60% - Акцент4 69 4" xfId="4056"/>
    <cellStyle name="60% - Акцент4 7" xfId="2464"/>
    <cellStyle name="60% - Акцент4 70" xfId="2465"/>
    <cellStyle name="60% - Акцент4 70 2" xfId="2466"/>
    <cellStyle name="60% - Акцент4 70 3" xfId="4057"/>
    <cellStyle name="60% - Акцент4 70 4" xfId="4058"/>
    <cellStyle name="60% - Акцент4 71" xfId="2467"/>
    <cellStyle name="60% - Акцент4 71 2" xfId="2468"/>
    <cellStyle name="60% - Акцент4 71 3" xfId="4059"/>
    <cellStyle name="60% - Акцент4 71 4" xfId="4060"/>
    <cellStyle name="60% - Акцент4 72" xfId="2469"/>
    <cellStyle name="60% - Акцент4 72 2" xfId="2470"/>
    <cellStyle name="60% - Акцент4 72 3" xfId="4061"/>
    <cellStyle name="60% - Акцент4 72 4" xfId="4062"/>
    <cellStyle name="60% - Акцент4 73" xfId="2471"/>
    <cellStyle name="60% - Акцент4 73 2" xfId="2472"/>
    <cellStyle name="60% - Акцент4 73 3" xfId="4063"/>
    <cellStyle name="60% - Акцент4 73 4" xfId="4064"/>
    <cellStyle name="60% - Акцент4 74" xfId="2473"/>
    <cellStyle name="60% - Акцент4 74 2" xfId="2474"/>
    <cellStyle name="60% - Акцент4 74 3" xfId="4065"/>
    <cellStyle name="60% - Акцент4 74 4" xfId="4066"/>
    <cellStyle name="60% - Акцент4 75" xfId="2475"/>
    <cellStyle name="60% - Акцент4 75 2" xfId="2476"/>
    <cellStyle name="60% - Акцент4 75 3" xfId="4067"/>
    <cellStyle name="60% - Акцент4 75 4" xfId="4068"/>
    <cellStyle name="60% - Акцент4 76" xfId="2477"/>
    <cellStyle name="60% - Акцент4 76 2" xfId="2478"/>
    <cellStyle name="60% - Акцент4 76 3" xfId="4069"/>
    <cellStyle name="60% - Акцент4 76 4" xfId="4070"/>
    <cellStyle name="60% - Акцент4 77" xfId="2479"/>
    <cellStyle name="60% - Акцент4 77 2" xfId="2480"/>
    <cellStyle name="60% - Акцент4 77 3" xfId="4071"/>
    <cellStyle name="60% - Акцент4 77 4" xfId="4072"/>
    <cellStyle name="60% - Акцент4 78" xfId="2481"/>
    <cellStyle name="60% - Акцент4 78 2" xfId="2482"/>
    <cellStyle name="60% - Акцент4 78 3" xfId="4073"/>
    <cellStyle name="60% - Акцент4 78 4" xfId="4074"/>
    <cellStyle name="60% - Акцент4 79" xfId="2483"/>
    <cellStyle name="60% - Акцент4 79 2" xfId="2484"/>
    <cellStyle name="60% - Акцент4 79 3" xfId="4075"/>
    <cellStyle name="60% - Акцент4 79 4" xfId="4076"/>
    <cellStyle name="60% - Акцент4 8" xfId="2485"/>
    <cellStyle name="60% - Акцент4 80" xfId="2486"/>
    <cellStyle name="60% - Акцент4 80 2" xfId="2487"/>
    <cellStyle name="60% - Акцент4 80 3" xfId="4077"/>
    <cellStyle name="60% - Акцент4 80 4" xfId="4078"/>
    <cellStyle name="60% - Акцент4 81" xfId="2488"/>
    <cellStyle name="60% - Акцент4 81 2" xfId="2489"/>
    <cellStyle name="60% - Акцент4 81 3" xfId="4079"/>
    <cellStyle name="60% - Акцент4 81 4" xfId="4080"/>
    <cellStyle name="60% - Акцент4 82" xfId="2490"/>
    <cellStyle name="60% - Акцент4 82 2" xfId="2491"/>
    <cellStyle name="60% - Акцент4 82 3" xfId="4081"/>
    <cellStyle name="60% - Акцент4 82 4" xfId="4082"/>
    <cellStyle name="60% - Акцент4 83" xfId="2492"/>
    <cellStyle name="60% - Акцент4 83 2" xfId="2493"/>
    <cellStyle name="60% - Акцент4 83 3" xfId="4083"/>
    <cellStyle name="60% - Акцент4 83 4" xfId="4084"/>
    <cellStyle name="60% - Акцент4 84" xfId="2494"/>
    <cellStyle name="60% - Акцент4 84 2" xfId="2495"/>
    <cellStyle name="60% - Акцент4 84 3" xfId="4085"/>
    <cellStyle name="60% - Акцент4 84 4" xfId="4086"/>
    <cellStyle name="60% - Акцент4 85" xfId="2496"/>
    <cellStyle name="60% - Акцент4 85 2" xfId="2497"/>
    <cellStyle name="60% - Акцент4 85 3" xfId="4087"/>
    <cellStyle name="60% - Акцент4 85 4" xfId="4088"/>
    <cellStyle name="60% - Акцент4 86" xfId="2498"/>
    <cellStyle name="60% - Акцент4 86 2" xfId="2499"/>
    <cellStyle name="60% - Акцент4 86 3" xfId="4089"/>
    <cellStyle name="60% - Акцент4 86 4" xfId="4090"/>
    <cellStyle name="60% - Акцент4 87" xfId="2500"/>
    <cellStyle name="60% - Акцент4 87 2" xfId="2501"/>
    <cellStyle name="60% - Акцент4 87 3" xfId="4091"/>
    <cellStyle name="60% - Акцент4 87 4" xfId="4092"/>
    <cellStyle name="60% - Акцент4 88" xfId="2502"/>
    <cellStyle name="60% - Акцент4 88 2" xfId="2503"/>
    <cellStyle name="60% - Акцент4 88 3" xfId="4093"/>
    <cellStyle name="60% - Акцент4 88 4" xfId="4094"/>
    <cellStyle name="60% - Акцент4 89" xfId="2504"/>
    <cellStyle name="60% - Акцент4 89 2" xfId="2505"/>
    <cellStyle name="60% - Акцент4 89 3" xfId="4095"/>
    <cellStyle name="60% - Акцент4 89 4" xfId="4096"/>
    <cellStyle name="60% - Акцент4 9" xfId="2506"/>
    <cellStyle name="60% - Акцент4 90" xfId="2507"/>
    <cellStyle name="60% - Акцент4 90 2" xfId="2508"/>
    <cellStyle name="60% - Акцент4 90 3" xfId="4097"/>
    <cellStyle name="60% - Акцент4 90 4" xfId="4098"/>
    <cellStyle name="60% - Акцент4 91" xfId="2509"/>
    <cellStyle name="60% - Акцент4 91 2" xfId="2510"/>
    <cellStyle name="60% - Акцент4 91 3" xfId="4099"/>
    <cellStyle name="60% - Акцент4 91 4" xfId="4100"/>
    <cellStyle name="60% - Акцент4 92" xfId="2511"/>
    <cellStyle name="60% - Акцент4 92 2" xfId="2512"/>
    <cellStyle name="60% - Акцент4 92 3" xfId="4101"/>
    <cellStyle name="60% - Акцент4 92 4" xfId="4102"/>
    <cellStyle name="60% - Акцент4 93" xfId="2513"/>
    <cellStyle name="60% - Акцент4 93 2" xfId="2514"/>
    <cellStyle name="60% - Акцент4 93 3" xfId="4103"/>
    <cellStyle name="60% - Акцент4 93 4" xfId="4104"/>
    <cellStyle name="60% - Акцент4 94" xfId="2515"/>
    <cellStyle name="60% - Акцент4 94 2" xfId="2516"/>
    <cellStyle name="60% - Акцент4 94 3" xfId="4105"/>
    <cellStyle name="60% - Акцент4 94 4" xfId="4106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 2" xfId="2527"/>
    <cellStyle name="60% - Акцент5 3" xfId="2528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07"/>
    <cellStyle name="60% - Акцент6 50 4" xfId="4108"/>
    <cellStyle name="60% - Акцент6 50_ИД106142010 ДО 17.09.14" xfId="2757"/>
    <cellStyle name="60% - Акцент6 51" xfId="2758"/>
    <cellStyle name="60% - Акцент6 51 2" xfId="2759"/>
    <cellStyle name="60% - Акцент6 51 3" xfId="4109"/>
    <cellStyle name="60% - Акцент6 51 4" xfId="4110"/>
    <cellStyle name="60% - Акцент6 51_ИД106142010 ДО 17.09.14" xfId="2760"/>
    <cellStyle name="60% - Акцент6 52" xfId="2761"/>
    <cellStyle name="60% - Акцент6 52 2" xfId="2762"/>
    <cellStyle name="60% - Акцент6 52 3" xfId="4111"/>
    <cellStyle name="60% - Акцент6 52 4" xfId="4112"/>
    <cellStyle name="60% - Акцент6 52_ИД106142010 ДО 17.09.14" xfId="2763"/>
    <cellStyle name="60% - Акцент6 53" xfId="2764"/>
    <cellStyle name="60% - Акцент6 53 2" xfId="2765"/>
    <cellStyle name="60% - Акцент6 53 3" xfId="4113"/>
    <cellStyle name="60% - Акцент6 53 4" xfId="4114"/>
    <cellStyle name="60% - Акцент6 53_ИД106142010 ДО 17.09.14" xfId="2766"/>
    <cellStyle name="60% - Акцент6 54" xfId="2767"/>
    <cellStyle name="60% - Акцент6 54 2" xfId="2768"/>
    <cellStyle name="60% - Акцент6 54 3" xfId="4115"/>
    <cellStyle name="60% - Акцент6 54 4" xfId="4116"/>
    <cellStyle name="60% - Акцент6 54_ИД106142010 ДО 17.09.14" xfId="2769"/>
    <cellStyle name="60% - Акцент6 55" xfId="2770"/>
    <cellStyle name="60% - Акцент6 55 2" xfId="2771"/>
    <cellStyle name="60% - Акцент6 55 3" xfId="4117"/>
    <cellStyle name="60% - Акцент6 55 4" xfId="4118"/>
    <cellStyle name="60% - Акцент6 55_ИД106142010 ДО 17.09.14" xfId="2772"/>
    <cellStyle name="60% - Акцент6 56" xfId="2773"/>
    <cellStyle name="60% - Акцент6 56 2" xfId="2774"/>
    <cellStyle name="60% - Акцент6 56 3" xfId="4119"/>
    <cellStyle name="60% - Акцент6 56 4" xfId="4120"/>
    <cellStyle name="60% - Акцент6 56_ИД106142010 ДО 17.09.14" xfId="2775"/>
    <cellStyle name="60% - Акцент6 57" xfId="2776"/>
    <cellStyle name="60% - Акцент6 57 2" xfId="2777"/>
    <cellStyle name="60% - Акцент6 57 3" xfId="4121"/>
    <cellStyle name="60% - Акцент6 57 4" xfId="4122"/>
    <cellStyle name="60% - Акцент6 57_ИД106142010 ДО 17.09.14" xfId="2778"/>
    <cellStyle name="60% - Акцент6 58" xfId="2779"/>
    <cellStyle name="60% - Акцент6 58 2" xfId="2780"/>
    <cellStyle name="60% - Акцент6 58 3" xfId="4123"/>
    <cellStyle name="60% - Акцент6 58 4" xfId="4124"/>
    <cellStyle name="60% - Акцент6 58_ИД106142010 ДО 17.09.14" xfId="2781"/>
    <cellStyle name="60% - Акцент6 59" xfId="2782"/>
    <cellStyle name="60% - Акцент6 59 2" xfId="2783"/>
    <cellStyle name="60% - Акцент6 59 3" xfId="4125"/>
    <cellStyle name="60% - Акцент6 59 4" xfId="4126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27"/>
    <cellStyle name="60% - Акцент6 60 4" xfId="4128"/>
    <cellStyle name="60% - Акцент6 60_ИД106142010 ДО 17.09.14" xfId="2788"/>
    <cellStyle name="60% - Акцент6 61" xfId="2789"/>
    <cellStyle name="60% - Акцент6 61 2" xfId="2790"/>
    <cellStyle name="60% - Акцент6 61 3" xfId="4129"/>
    <cellStyle name="60% - Акцент6 61 4" xfId="4130"/>
    <cellStyle name="60% - Акцент6 61_ИД106142010 ДО 17.09.14" xfId="2791"/>
    <cellStyle name="60% - Акцент6 62" xfId="2792"/>
    <cellStyle name="60% - Акцент6 62 2" xfId="2793"/>
    <cellStyle name="60% - Акцент6 62 3" xfId="4131"/>
    <cellStyle name="60% - Акцент6 62 4" xfId="4132"/>
    <cellStyle name="60% - Акцент6 62_ИД106142010 ДО 17.09.14" xfId="2794"/>
    <cellStyle name="60% - Акцент6 63" xfId="2795"/>
    <cellStyle name="60% - Акцент6 63 2" xfId="2796"/>
    <cellStyle name="60% - Акцент6 63 3" xfId="4133"/>
    <cellStyle name="60% - Акцент6 63 4" xfId="4134"/>
    <cellStyle name="60% - Акцент6 63_ИД106142010 ДО 17.09.14" xfId="2797"/>
    <cellStyle name="60% - Акцент6 64" xfId="2798"/>
    <cellStyle name="60% - Акцент6 64 2" xfId="2799"/>
    <cellStyle name="60% - Акцент6 64 3" xfId="4135"/>
    <cellStyle name="60% - Акцент6 64 4" xfId="4136"/>
    <cellStyle name="60% - Акцент6 64_ИД106142010 ДО 17.09.14" xfId="2800"/>
    <cellStyle name="60% - Акцент6 65" xfId="2801"/>
    <cellStyle name="60% - Акцент6 65 2" xfId="2802"/>
    <cellStyle name="60% - Акцент6 65 3" xfId="4137"/>
    <cellStyle name="60% - Акцент6 65 4" xfId="4138"/>
    <cellStyle name="60% - Акцент6 65_ИД106142010 ДО 17.09.14" xfId="2803"/>
    <cellStyle name="60% - Акцент6 66" xfId="2804"/>
    <cellStyle name="60% - Акцент6 66 2" xfId="2805"/>
    <cellStyle name="60% - Акцент6 66 3" xfId="4139"/>
    <cellStyle name="60% - Акцент6 66 4" xfId="4140"/>
    <cellStyle name="60% - Акцент6 67" xfId="2806"/>
    <cellStyle name="60% - Акцент6 67 2" xfId="2807"/>
    <cellStyle name="60% - Акцент6 67 3" xfId="4141"/>
    <cellStyle name="60% - Акцент6 67 4" xfId="4142"/>
    <cellStyle name="60% - Акцент6 68" xfId="2808"/>
    <cellStyle name="60% - Акцент6 68 2" xfId="2809"/>
    <cellStyle name="60% - Акцент6 68 3" xfId="4143"/>
    <cellStyle name="60% - Акцент6 68 4" xfId="4144"/>
    <cellStyle name="60% - Акцент6 69" xfId="2810"/>
    <cellStyle name="60% - Акцент6 69 2" xfId="2811"/>
    <cellStyle name="60% - Акцент6 69 3" xfId="4145"/>
    <cellStyle name="60% - Акцент6 69 4" xfId="4146"/>
    <cellStyle name="60% - Акцент6 7" xfId="2812"/>
    <cellStyle name="60% - Акцент6 70" xfId="2813"/>
    <cellStyle name="60% - Акцент6 70 2" xfId="2814"/>
    <cellStyle name="60% - Акцент6 70 3" xfId="4147"/>
    <cellStyle name="60% - Акцент6 70 4" xfId="4148"/>
    <cellStyle name="60% - Акцент6 71" xfId="2815"/>
    <cellStyle name="60% - Акцент6 71 2" xfId="2816"/>
    <cellStyle name="60% - Акцент6 71 3" xfId="4149"/>
    <cellStyle name="60% - Акцент6 71 4" xfId="4150"/>
    <cellStyle name="60% - Акцент6 72" xfId="2817"/>
    <cellStyle name="60% - Акцент6 72 2" xfId="2818"/>
    <cellStyle name="60% - Акцент6 72 3" xfId="4151"/>
    <cellStyle name="60% - Акцент6 72 4" xfId="4152"/>
    <cellStyle name="60% - Акцент6 73" xfId="2819"/>
    <cellStyle name="60% - Акцент6 73 2" xfId="2820"/>
    <cellStyle name="60% - Акцент6 73 3" xfId="4153"/>
    <cellStyle name="60% - Акцент6 73 4" xfId="4154"/>
    <cellStyle name="60% - Акцент6 74" xfId="2821"/>
    <cellStyle name="60% - Акцент6 74 2" xfId="2822"/>
    <cellStyle name="60% - Акцент6 74 3" xfId="4155"/>
    <cellStyle name="60% - Акцент6 74 4" xfId="4156"/>
    <cellStyle name="60% - Акцент6 75" xfId="2823"/>
    <cellStyle name="60% - Акцент6 75 2" xfId="2824"/>
    <cellStyle name="60% - Акцент6 75 3" xfId="4157"/>
    <cellStyle name="60% - Акцент6 75 4" xfId="4158"/>
    <cellStyle name="60% - Акцент6 76" xfId="2825"/>
    <cellStyle name="60% - Акцент6 76 2" xfId="2826"/>
    <cellStyle name="60% - Акцент6 76 3" xfId="4159"/>
    <cellStyle name="60% - Акцент6 76 4" xfId="4160"/>
    <cellStyle name="60% - Акцент6 77" xfId="2827"/>
    <cellStyle name="60% - Акцент6 77 2" xfId="2828"/>
    <cellStyle name="60% - Акцент6 77 3" xfId="4161"/>
    <cellStyle name="60% - Акцент6 77 4" xfId="4162"/>
    <cellStyle name="60% - Акцент6 78" xfId="2829"/>
    <cellStyle name="60% - Акцент6 78 2" xfId="2830"/>
    <cellStyle name="60% - Акцент6 78 3" xfId="4163"/>
    <cellStyle name="60% - Акцент6 78 4" xfId="4164"/>
    <cellStyle name="60% - Акцент6 79" xfId="2831"/>
    <cellStyle name="60% - Акцент6 79 2" xfId="2832"/>
    <cellStyle name="60% - Акцент6 79 3" xfId="4165"/>
    <cellStyle name="60% - Акцент6 79 4" xfId="4166"/>
    <cellStyle name="60% - Акцент6 8" xfId="2833"/>
    <cellStyle name="60% - Акцент6 80" xfId="2834"/>
    <cellStyle name="60% - Акцент6 80 2" xfId="2835"/>
    <cellStyle name="60% - Акцент6 80 3" xfId="4167"/>
    <cellStyle name="60% - Акцент6 80 4" xfId="4168"/>
    <cellStyle name="60% - Акцент6 81" xfId="2836"/>
    <cellStyle name="60% - Акцент6 81 2" xfId="2837"/>
    <cellStyle name="60% - Акцент6 81 3" xfId="4169"/>
    <cellStyle name="60% - Акцент6 81 4" xfId="4170"/>
    <cellStyle name="60% - Акцент6 82" xfId="2838"/>
    <cellStyle name="60% - Акцент6 82 2" xfId="2839"/>
    <cellStyle name="60% - Акцент6 82 3" xfId="4171"/>
    <cellStyle name="60% - Акцент6 82 4" xfId="4172"/>
    <cellStyle name="60% - Акцент6 83" xfId="2840"/>
    <cellStyle name="60% - Акцент6 83 2" xfId="2841"/>
    <cellStyle name="60% - Акцент6 83 3" xfId="4173"/>
    <cellStyle name="60% - Акцент6 83 4" xfId="4174"/>
    <cellStyle name="60% - Акцент6 84" xfId="2842"/>
    <cellStyle name="60% - Акцент6 84 2" xfId="2843"/>
    <cellStyle name="60% - Акцент6 84 3" xfId="4175"/>
    <cellStyle name="60% - Акцент6 84 4" xfId="4176"/>
    <cellStyle name="60% - Акцент6 85" xfId="2844"/>
    <cellStyle name="60% - Акцент6 85 2" xfId="2845"/>
    <cellStyle name="60% - Акцент6 85 3" xfId="4177"/>
    <cellStyle name="60% - Акцент6 85 4" xfId="4178"/>
    <cellStyle name="60% - Акцент6 86" xfId="2846"/>
    <cellStyle name="60% - Акцент6 86 2" xfId="2847"/>
    <cellStyle name="60% - Акцент6 86 3" xfId="4179"/>
    <cellStyle name="60% - Акцент6 86 4" xfId="4180"/>
    <cellStyle name="60% - Акцент6 87" xfId="2848"/>
    <cellStyle name="60% - Акцент6 87 2" xfId="2849"/>
    <cellStyle name="60% - Акцент6 87 3" xfId="4181"/>
    <cellStyle name="60% - Акцент6 87 4" xfId="4182"/>
    <cellStyle name="60% - Акцент6 88" xfId="2850"/>
    <cellStyle name="60% - Акцент6 88 2" xfId="2851"/>
    <cellStyle name="60% - Акцент6 88 3" xfId="4183"/>
    <cellStyle name="60% - Акцент6 88 4" xfId="4184"/>
    <cellStyle name="60% - Акцент6 89" xfId="2852"/>
    <cellStyle name="60% - Акцент6 89 2" xfId="2853"/>
    <cellStyle name="60% - Акцент6 89 3" xfId="4185"/>
    <cellStyle name="60% - Акцент6 89 4" xfId="4186"/>
    <cellStyle name="60% - Акцент6 9" xfId="2854"/>
    <cellStyle name="60% - Акцент6 90" xfId="2855"/>
    <cellStyle name="60% - Акцент6 90 2" xfId="2856"/>
    <cellStyle name="60% - Акцент6 90 3" xfId="4187"/>
    <cellStyle name="60% - Акцент6 90 4" xfId="4188"/>
    <cellStyle name="60% - Акцент6 91" xfId="2857"/>
    <cellStyle name="60% - Акцент6 91 2" xfId="2858"/>
    <cellStyle name="60% - Акцент6 91 3" xfId="4189"/>
    <cellStyle name="60% - Акцент6 91 4" xfId="4190"/>
    <cellStyle name="60% - Акцент6 92" xfId="2859"/>
    <cellStyle name="60% - Акцент6 92 2" xfId="2860"/>
    <cellStyle name="60% - Акцент6 92 3" xfId="4191"/>
    <cellStyle name="60% - Акцент6 92 4" xfId="4192"/>
    <cellStyle name="60% - Акцент6 93" xfId="2861"/>
    <cellStyle name="60% - Акцент6 93 2" xfId="2862"/>
    <cellStyle name="60% - Акцент6 93 3" xfId="4193"/>
    <cellStyle name="60% - Акцент6 93 4" xfId="4194"/>
    <cellStyle name="60% - Акцент6 94" xfId="2863"/>
    <cellStyle name="60% - Акцент6 94 2" xfId="2864"/>
    <cellStyle name="60% - Акцент6 94 3" xfId="4195"/>
    <cellStyle name="60% - Акцент6 94 4" xfId="4196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ейтральный" xfId="2976" builtinId="28" customBuiltin="1"/>
    <cellStyle name="Нейтральный 2" xfId="2977"/>
    <cellStyle name="Нейтральный 3" xfId="2978"/>
    <cellStyle name="Обычный" xfId="0" builtinId="0"/>
    <cellStyle name="Обычный 10" xfId="2979"/>
    <cellStyle name="Обычный 11" xfId="2980"/>
    <cellStyle name="Обычный 12" xfId="2981"/>
    <cellStyle name="Обычный 13" xfId="2982"/>
    <cellStyle name="Обычный 14" xfId="2983"/>
    <cellStyle name="Обычный 15" xfId="2984"/>
    <cellStyle name="Обычный 16" xfId="2985"/>
    <cellStyle name="Обычный 17" xfId="2986"/>
    <cellStyle name="Обычный 18" xfId="2987"/>
    <cellStyle name="Обычный 18 2" xfId="4375"/>
    <cellStyle name="Обычный 19" xfId="2988"/>
    <cellStyle name="Обычный 2" xfId="2989"/>
    <cellStyle name="Обычный 2 2" xfId="2990"/>
    <cellStyle name="Обычный 2 3" xfId="2991"/>
    <cellStyle name="Обычный 20" xfId="2992"/>
    <cellStyle name="Обычный 21" xfId="2993"/>
    <cellStyle name="Обычный 22" xfId="2994"/>
    <cellStyle name="Обычный 23" xfId="2995"/>
    <cellStyle name="Обычный 24" xfId="2996"/>
    <cellStyle name="Обычный 24 2" xfId="2997"/>
    <cellStyle name="Обычный 24 3" xfId="2998"/>
    <cellStyle name="Обычный 25" xfId="2999"/>
    <cellStyle name="Обычный 26" xfId="3000"/>
    <cellStyle name="Обычный 27" xfId="3001"/>
    <cellStyle name="Обычный 28" xfId="3002"/>
    <cellStyle name="Обычный 29" xfId="3003"/>
    <cellStyle name="Обычный 3" xfId="3004"/>
    <cellStyle name="Обычный 30" xfId="3005"/>
    <cellStyle name="Обычный 31" xfId="3006"/>
    <cellStyle name="Обычный 32" xfId="3007"/>
    <cellStyle name="Обычный 33" xfId="3008"/>
    <cellStyle name="Обычный 34" xfId="3009"/>
    <cellStyle name="Обычный 35" xfId="3010"/>
    <cellStyle name="Обычный 36" xfId="3011"/>
    <cellStyle name="Обычный 37" xfId="3012"/>
    <cellStyle name="Обычный 37 2" xfId="3013"/>
    <cellStyle name="Обычный 37_ИД287146010" xfId="3014"/>
    <cellStyle name="Обычный 38" xfId="3015"/>
    <cellStyle name="Обычный 39" xfId="3016"/>
    <cellStyle name="Обычный 4" xfId="3017"/>
    <cellStyle name="Обычный 40" xfId="3018"/>
    <cellStyle name="Обычный 41" xfId="3019"/>
    <cellStyle name="Обычный 42" xfId="3020"/>
    <cellStyle name="Обычный 43" xfId="3021"/>
    <cellStyle name="Обычный 44" xfId="3022"/>
    <cellStyle name="Обычный 45" xfId="3023"/>
    <cellStyle name="Обычный 46" xfId="3024"/>
    <cellStyle name="Обычный 47" xfId="3025"/>
    <cellStyle name="Обычный 48" xfId="3026"/>
    <cellStyle name="Обычный 49" xfId="3027"/>
    <cellStyle name="Обычный 5" xfId="3028"/>
    <cellStyle name="Обычный 50" xfId="3029"/>
    <cellStyle name="Обычный 51" xfId="3030"/>
    <cellStyle name="Обычный 52" xfId="3031"/>
    <cellStyle name="Обычный 53" xfId="3032"/>
    <cellStyle name="Обычный 54" xfId="3033"/>
    <cellStyle name="Обычный 55" xfId="3034"/>
    <cellStyle name="Обычный 55 2" xfId="4197"/>
    <cellStyle name="Обычный 55 3" xfId="4198"/>
    <cellStyle name="Обычный 55 4" xfId="4199"/>
    <cellStyle name="Обычный 56" xfId="3035"/>
    <cellStyle name="Обычный 57" xfId="3036"/>
    <cellStyle name="Обычный 58" xfId="3037"/>
    <cellStyle name="Обычный 59" xfId="3038"/>
    <cellStyle name="Обычный 6" xfId="3039"/>
    <cellStyle name="Обычный 60" xfId="3040"/>
    <cellStyle name="Обычный 61" xfId="3041"/>
    <cellStyle name="Обычный 62" xfId="3042"/>
    <cellStyle name="Обычный 63" xfId="3043"/>
    <cellStyle name="Обычный 64" xfId="3044"/>
    <cellStyle name="Обычный 64 2" xfId="4200"/>
    <cellStyle name="Обычный 65" xfId="3045"/>
    <cellStyle name="Обычный 66" xfId="3046"/>
    <cellStyle name="Обычный 67" xfId="3047"/>
    <cellStyle name="Обычный 68" xfId="3048"/>
    <cellStyle name="Обычный 69" xfId="3049"/>
    <cellStyle name="Обычный 69 2" xfId="4201"/>
    <cellStyle name="Обычный 69 3" xfId="4202"/>
    <cellStyle name="Обычный 69 4" xfId="4203"/>
    <cellStyle name="Обычный 69 5" xfId="4204"/>
    <cellStyle name="Обычный 69 6" xfId="4205"/>
    <cellStyle name="Обычный 69 7" xfId="4206"/>
    <cellStyle name="Обычный 69 7 2" xfId="4376"/>
    <cellStyle name="Обычный 69 8" xfId="4366"/>
    <cellStyle name="Обычный 69 9" xfId="4367"/>
    <cellStyle name="Обычный 7" xfId="3050"/>
    <cellStyle name="Обычный 70" xfId="3051"/>
    <cellStyle name="Обычный 71" xfId="3052"/>
    <cellStyle name="Обычный 72" xfId="3053"/>
    <cellStyle name="Обычный 73" xfId="3054"/>
    <cellStyle name="Обычный 74" xfId="3055"/>
    <cellStyle name="Обычный 75" xfId="3056"/>
    <cellStyle name="Обычный 8" xfId="3057"/>
    <cellStyle name="Обычный 9" xfId="3058"/>
    <cellStyle name="Обычный_245150013_vrmu" xfId="3059"/>
    <cellStyle name="Обычный_ИД1209013010САРЫКУЛЬСКАЯ ПОСЛЕ ЭКСПЕРТ" xfId="3060"/>
    <cellStyle name="Обычный_Лист1" xfId="3061"/>
    <cellStyle name="Обычный_Счет-фактура Экспертизе" xfId="3062"/>
    <cellStyle name="Плохой" xfId="3063" builtinId="27" customBuiltin="1"/>
    <cellStyle name="Плохой 2" xfId="3064"/>
    <cellStyle name="Плохой 3" xfId="3065"/>
    <cellStyle name="Пояснение" xfId="3066" builtinId="53" customBuiltin="1"/>
    <cellStyle name="Пояснение 2" xfId="3067"/>
    <cellStyle name="Пояснение 3" xfId="3068"/>
    <cellStyle name="Примечание" xfId="3069" builtinId="10" customBuiltin="1"/>
    <cellStyle name="Примечание 10" xfId="3070"/>
    <cellStyle name="Примечание 10 2" xfId="3071"/>
    <cellStyle name="Примечание 100" xfId="3072"/>
    <cellStyle name="Примечание 100 2" xfId="3073"/>
    <cellStyle name="Примечание 101" xfId="3074"/>
    <cellStyle name="Примечание 101 2" xfId="3075"/>
    <cellStyle name="Примечание 102" xfId="3076"/>
    <cellStyle name="Примечание 102 2" xfId="3077"/>
    <cellStyle name="Примечание 103" xfId="3078"/>
    <cellStyle name="Примечание 103 2" xfId="3079"/>
    <cellStyle name="Примечание 104" xfId="3080"/>
    <cellStyle name="Примечание 104 2" xfId="3081"/>
    <cellStyle name="Примечание 105" xfId="3082"/>
    <cellStyle name="Примечание 105 2" xfId="3083"/>
    <cellStyle name="Примечание 106" xfId="3084"/>
    <cellStyle name="Примечание 106 2" xfId="3085"/>
    <cellStyle name="Примечание 107" xfId="3086"/>
    <cellStyle name="Примечание 107 2" xfId="3087"/>
    <cellStyle name="Примечание 108" xfId="3088"/>
    <cellStyle name="Примечание 108 2" xfId="3089"/>
    <cellStyle name="Примечание 109" xfId="3090"/>
    <cellStyle name="Примечание 109 2" xfId="3091"/>
    <cellStyle name="Примечание 11" xfId="3092"/>
    <cellStyle name="Примечание 11 2" xfId="3093"/>
    <cellStyle name="Примечание 110" xfId="3094"/>
    <cellStyle name="Примечание 110 2" xfId="3095"/>
    <cellStyle name="Примечание 111" xfId="3096"/>
    <cellStyle name="Примечание 111 2" xfId="3097"/>
    <cellStyle name="Примечание 112" xfId="3098"/>
    <cellStyle name="Примечание 112 2" xfId="3099"/>
    <cellStyle name="Примечание 113" xfId="3100"/>
    <cellStyle name="Примечание 113 2" xfId="3101"/>
    <cellStyle name="Примечание 114" xfId="3102"/>
    <cellStyle name="Примечание 114 2" xfId="3103"/>
    <cellStyle name="Примечание 115" xfId="3104"/>
    <cellStyle name="Примечание 115 2" xfId="3105"/>
    <cellStyle name="Примечание 116" xfId="3106"/>
    <cellStyle name="Примечание 116 2" xfId="3107"/>
    <cellStyle name="Примечание 117" xfId="3108"/>
    <cellStyle name="Примечание 117 2" xfId="3109"/>
    <cellStyle name="Примечание 118" xfId="3110"/>
    <cellStyle name="Примечание 118 2" xfId="3111"/>
    <cellStyle name="Примечание 119" xfId="3112"/>
    <cellStyle name="Примечание 119 2" xfId="3113"/>
    <cellStyle name="Примечание 12" xfId="3114"/>
    <cellStyle name="Примечание 12 2" xfId="3115"/>
    <cellStyle name="Примечание 120" xfId="3116"/>
    <cellStyle name="Примечание 120 2" xfId="3117"/>
    <cellStyle name="Примечание 121" xfId="3118"/>
    <cellStyle name="Примечание 121 2" xfId="3119"/>
    <cellStyle name="Примечание 122" xfId="3120"/>
    <cellStyle name="Примечание 122 2" xfId="3121"/>
    <cellStyle name="Примечание 123" xfId="3122"/>
    <cellStyle name="Примечание 123 2" xfId="3123"/>
    <cellStyle name="Примечание 124" xfId="3124"/>
    <cellStyle name="Примечание 124 2" xfId="3125"/>
    <cellStyle name="Примечание 125" xfId="3126"/>
    <cellStyle name="Примечание 125 2" xfId="3127"/>
    <cellStyle name="Примечание 126" xfId="3128"/>
    <cellStyle name="Примечание 126 2" xfId="3129"/>
    <cellStyle name="Примечание 127" xfId="3130"/>
    <cellStyle name="Примечание 127 2" xfId="3131"/>
    <cellStyle name="Примечание 128" xfId="3132"/>
    <cellStyle name="Примечание 129" xfId="4207"/>
    <cellStyle name="Примечание 13" xfId="3133"/>
    <cellStyle name="Примечание 13 2" xfId="3134"/>
    <cellStyle name="Примечание 130" xfId="4208"/>
    <cellStyle name="Примечание 131" xfId="4209"/>
    <cellStyle name="Примечание 132" xfId="4210"/>
    <cellStyle name="Примечание 133" xfId="4211"/>
    <cellStyle name="Примечание 134" xfId="4212"/>
    <cellStyle name="Примечание 135" xfId="4213"/>
    <cellStyle name="Примечание 136" xfId="4214"/>
    <cellStyle name="Примечание 137" xfId="4215"/>
    <cellStyle name="Примечание 138" xfId="4216"/>
    <cellStyle name="Примечание 139" xfId="4217"/>
    <cellStyle name="Примечание 14" xfId="3135"/>
    <cellStyle name="Примечание 14 2" xfId="3136"/>
    <cellStyle name="Примечание 140" xfId="4218"/>
    <cellStyle name="Примечание 141" xfId="4219"/>
    <cellStyle name="Примечание 142" xfId="4377"/>
    <cellStyle name="Примечание 15" xfId="3137"/>
    <cellStyle name="Примечание 15 2" xfId="3138"/>
    <cellStyle name="Примечание 16" xfId="3139"/>
    <cellStyle name="Примечание 16 2" xfId="3140"/>
    <cellStyle name="Примечание 17" xfId="3141"/>
    <cellStyle name="Примечание 17 2" xfId="3142"/>
    <cellStyle name="Примечание 18" xfId="3143"/>
    <cellStyle name="Примечание 18 2" xfId="3144"/>
    <cellStyle name="Примечание 19" xfId="3145"/>
    <cellStyle name="Примечание 19 2" xfId="3146"/>
    <cellStyle name="Примечание 19 3" xfId="3147"/>
    <cellStyle name="Примечание 19 4" xfId="3148"/>
    <cellStyle name="Примечание 19 5" xfId="3149"/>
    <cellStyle name="Примечание 2" xfId="3150"/>
    <cellStyle name="Примечание 2 2" xfId="3151"/>
    <cellStyle name="Примечание 2 3" xfId="3152"/>
    <cellStyle name="Примечание 20" xfId="3153"/>
    <cellStyle name="Примечание 20 2" xfId="3154"/>
    <cellStyle name="Примечание 20 3" xfId="3155"/>
    <cellStyle name="Примечание 20 4" xfId="3156"/>
    <cellStyle name="Примечание 20 5" xfId="3157"/>
    <cellStyle name="Примечание 21" xfId="3158"/>
    <cellStyle name="Примечание 21 2" xfId="3159"/>
    <cellStyle name="Примечание 21 3" xfId="3160"/>
    <cellStyle name="Примечание 21 4" xfId="3161"/>
    <cellStyle name="Примечание 21 5" xfId="3162"/>
    <cellStyle name="Примечание 22" xfId="3163"/>
    <cellStyle name="Примечание 22 2" xfId="3164"/>
    <cellStyle name="Примечание 22 3" xfId="3165"/>
    <cellStyle name="Примечание 22 3 2" xfId="3166"/>
    <cellStyle name="Примечание 22 3 2 2" xfId="3167"/>
    <cellStyle name="Примечание 22 4" xfId="3168"/>
    <cellStyle name="Примечание 22 5" xfId="3169"/>
    <cellStyle name="Примечание 23" xfId="3170"/>
    <cellStyle name="Примечание 23 2" xfId="3171"/>
    <cellStyle name="Примечание 23 3" xfId="3172"/>
    <cellStyle name="Примечание 23 3 2" xfId="3173"/>
    <cellStyle name="Примечание 23 3 2 2" xfId="3174"/>
    <cellStyle name="Примечание 23 4" xfId="3175"/>
    <cellStyle name="Примечание 23 5" xfId="3176"/>
    <cellStyle name="Примечание 24" xfId="3177"/>
    <cellStyle name="Примечание 24 2" xfId="3178"/>
    <cellStyle name="Примечание 24 3" xfId="3179"/>
    <cellStyle name="Примечание 24 3 2" xfId="3180"/>
    <cellStyle name="Примечание 24 3 2 2" xfId="3181"/>
    <cellStyle name="Примечание 24 4" xfId="3182"/>
    <cellStyle name="Примечание 24 5" xfId="3183"/>
    <cellStyle name="Примечание 25" xfId="3184"/>
    <cellStyle name="Примечание 25 2" xfId="3185"/>
    <cellStyle name="Примечание 25 3" xfId="3186"/>
    <cellStyle name="Примечание 25 3 2" xfId="3187"/>
    <cellStyle name="Примечание 25 3 2 2" xfId="3188"/>
    <cellStyle name="Примечание 25 4" xfId="3189"/>
    <cellStyle name="Примечание 25 5" xfId="3190"/>
    <cellStyle name="Примечание 26" xfId="3191"/>
    <cellStyle name="Примечание 26 2" xfId="3192"/>
    <cellStyle name="Примечание 26 3" xfId="3193"/>
    <cellStyle name="Примечание 26 3 2" xfId="3194"/>
    <cellStyle name="Примечание 26 3 2 2" xfId="3195"/>
    <cellStyle name="Примечание 26 4" xfId="3196"/>
    <cellStyle name="Примечание 26 5" xfId="3197"/>
    <cellStyle name="Примечание 27" xfId="3198"/>
    <cellStyle name="Примечание 27 2" xfId="3199"/>
    <cellStyle name="Примечание 27 3" xfId="3200"/>
    <cellStyle name="Примечание 27 3 2" xfId="3201"/>
    <cellStyle name="Примечание 27 3 2 2" xfId="3202"/>
    <cellStyle name="Примечание 27 4" xfId="3203"/>
    <cellStyle name="Примечание 27 5" xfId="3204"/>
    <cellStyle name="Примечание 28" xfId="3205"/>
    <cellStyle name="Примечание 28 2" xfId="3206"/>
    <cellStyle name="Примечание 28 3" xfId="3207"/>
    <cellStyle name="Примечание 28 3 2" xfId="3208"/>
    <cellStyle name="Примечание 28 3 2 2" xfId="3209"/>
    <cellStyle name="Примечание 28 4" xfId="3210"/>
    <cellStyle name="Примечание 28 5" xfId="3211"/>
    <cellStyle name="Примечание 29" xfId="3212"/>
    <cellStyle name="Примечание 29 2" xfId="3213"/>
    <cellStyle name="Примечание 29 3" xfId="3214"/>
    <cellStyle name="Примечание 29 3 2" xfId="3215"/>
    <cellStyle name="Примечание 29 3 2 2" xfId="3216"/>
    <cellStyle name="Примечание 29 4" xfId="3217"/>
    <cellStyle name="Примечание 29 5" xfId="3218"/>
    <cellStyle name="Примечание 3" xfId="3219"/>
    <cellStyle name="Примечание 3 2" xfId="3220"/>
    <cellStyle name="Примечание 30" xfId="3221"/>
    <cellStyle name="Примечание 30 2" xfId="3222"/>
    <cellStyle name="Примечание 30 3" xfId="3223"/>
    <cellStyle name="Примечание 30 3 2" xfId="3224"/>
    <cellStyle name="Примечание 30 3 2 2" xfId="3225"/>
    <cellStyle name="Примечание 30 4" xfId="3226"/>
    <cellStyle name="Примечание 30 5" xfId="3227"/>
    <cellStyle name="Примечание 31" xfId="3228"/>
    <cellStyle name="Примечание 31 2" xfId="3229"/>
    <cellStyle name="Примечание 31 2 2" xfId="3230"/>
    <cellStyle name="Примечание 31 2 2 2" xfId="3231"/>
    <cellStyle name="Примечание 31 3" xfId="3232"/>
    <cellStyle name="Примечание 31 4" xfId="3233"/>
    <cellStyle name="Примечание 32" xfId="3234"/>
    <cellStyle name="Примечание 32 2" xfId="3235"/>
    <cellStyle name="Примечание 32 2 2" xfId="3236"/>
    <cellStyle name="Примечание 32 2 2 2" xfId="3237"/>
    <cellStyle name="Примечание 32 3" xfId="3238"/>
    <cellStyle name="Примечание 32 4" xfId="3239"/>
    <cellStyle name="Примечание 33" xfId="3240"/>
    <cellStyle name="Примечание 33 2" xfId="3241"/>
    <cellStyle name="Примечание 33 2 2" xfId="3242"/>
    <cellStyle name="Примечание 33 2 2 2" xfId="3243"/>
    <cellStyle name="Примечание 33 3" xfId="3244"/>
    <cellStyle name="Примечание 33 4" xfId="3245"/>
    <cellStyle name="Примечание 34" xfId="3246"/>
    <cellStyle name="Примечание 34 2" xfId="3247"/>
    <cellStyle name="Примечание 34 2 2" xfId="3248"/>
    <cellStyle name="Примечание 34 2 2 2" xfId="3249"/>
    <cellStyle name="Примечание 34 3" xfId="3250"/>
    <cellStyle name="Примечание 34 4" xfId="3251"/>
    <cellStyle name="Примечание 35" xfId="3252"/>
    <cellStyle name="Примечание 35 2" xfId="3253"/>
    <cellStyle name="Примечание 35 2 2" xfId="3254"/>
    <cellStyle name="Примечание 35 2 2 2" xfId="3255"/>
    <cellStyle name="Примечание 35 3" xfId="3256"/>
    <cellStyle name="Примечание 35 4" xfId="3257"/>
    <cellStyle name="Примечание 36" xfId="3258"/>
    <cellStyle name="Примечание 36 2" xfId="3259"/>
    <cellStyle name="Примечание 36 2 2" xfId="3260"/>
    <cellStyle name="Примечание 36 2 2 2" xfId="3261"/>
    <cellStyle name="Примечание 36 3" xfId="3262"/>
    <cellStyle name="Примечание 36 4" xfId="3263"/>
    <cellStyle name="Примечание 37" xfId="3264"/>
    <cellStyle name="Примечание 37 2" xfId="3265"/>
    <cellStyle name="Примечание 37 2 2" xfId="3266"/>
    <cellStyle name="Примечание 37 2 2 2" xfId="3267"/>
    <cellStyle name="Примечание 37 3" xfId="3268"/>
    <cellStyle name="Примечание 37 4" xfId="3269"/>
    <cellStyle name="Примечание 38" xfId="3270"/>
    <cellStyle name="Примечание 38 2" xfId="3271"/>
    <cellStyle name="Примечание 38 2 2" xfId="3272"/>
    <cellStyle name="Примечание 38 2 2 2" xfId="3273"/>
    <cellStyle name="Примечание 38 3" xfId="3274"/>
    <cellStyle name="Примечание 38 4" xfId="3275"/>
    <cellStyle name="Примечание 39" xfId="3276"/>
    <cellStyle name="Примечание 39 2" xfId="3277"/>
    <cellStyle name="Примечание 39 2 2" xfId="3278"/>
    <cellStyle name="Примечание 39 2 2 2" xfId="3279"/>
    <cellStyle name="Примечание 39 3" xfId="3280"/>
    <cellStyle name="Примечание 39 4" xfId="3281"/>
    <cellStyle name="Примечание 4" xfId="3282"/>
    <cellStyle name="Примечание 4 2" xfId="3283"/>
    <cellStyle name="Примечание 40" xfId="3284"/>
    <cellStyle name="Примечание 40 2" xfId="3285"/>
    <cellStyle name="Примечание 40 2 2" xfId="3286"/>
    <cellStyle name="Примечание 40 2 2 2" xfId="3287"/>
    <cellStyle name="Примечание 40 3" xfId="3288"/>
    <cellStyle name="Примечание 40 4" xfId="3289"/>
    <cellStyle name="Примечание 41" xfId="3290"/>
    <cellStyle name="Примечание 41 2" xfId="3291"/>
    <cellStyle name="Примечание 41 2 2" xfId="3292"/>
    <cellStyle name="Примечание 41 2 2 2" xfId="3293"/>
    <cellStyle name="Примечание 41 3" xfId="3294"/>
    <cellStyle name="Примечание 41 4" xfId="3295"/>
    <cellStyle name="Примечание 42" xfId="3296"/>
    <cellStyle name="Примечание 42 2" xfId="3297"/>
    <cellStyle name="Примечание 42 2 2" xfId="3298"/>
    <cellStyle name="Примечание 42 2 2 2" xfId="3299"/>
    <cellStyle name="Примечание 42 3" xfId="3300"/>
    <cellStyle name="Примечание 42 4" xfId="3301"/>
    <cellStyle name="Примечание 43" xfId="3302"/>
    <cellStyle name="Примечание 43 2" xfId="3303"/>
    <cellStyle name="Примечание 43 2 2" xfId="3304"/>
    <cellStyle name="Примечание 43 2 2 2" xfId="3305"/>
    <cellStyle name="Примечание 43 3" xfId="3306"/>
    <cellStyle name="Примечание 43 4" xfId="3307"/>
    <cellStyle name="Примечание 44" xfId="3308"/>
    <cellStyle name="Примечание 44 2" xfId="3309"/>
    <cellStyle name="Примечание 44 2 2" xfId="3310"/>
    <cellStyle name="Примечание 44 2 2 2" xfId="3311"/>
    <cellStyle name="Примечание 44 3" xfId="3312"/>
    <cellStyle name="Примечание 44 4" xfId="3313"/>
    <cellStyle name="Примечание 45" xfId="3314"/>
    <cellStyle name="Примечание 45 2" xfId="3315"/>
    <cellStyle name="Примечание 45 2 2" xfId="3316"/>
    <cellStyle name="Примечание 45 2 2 2" xfId="3317"/>
    <cellStyle name="Примечание 45 3" xfId="3318"/>
    <cellStyle name="Примечание 45 4" xfId="3319"/>
    <cellStyle name="Примечание 46" xfId="3320"/>
    <cellStyle name="Примечание 46 2" xfId="3321"/>
    <cellStyle name="Примечание 46 2 2" xfId="3322"/>
    <cellStyle name="Примечание 46 2 2 2" xfId="3323"/>
    <cellStyle name="Примечание 46 3" xfId="3324"/>
    <cellStyle name="Примечание 46 4" xfId="3325"/>
    <cellStyle name="Примечание 47" xfId="3326"/>
    <cellStyle name="Примечание 47 2" xfId="3327"/>
    <cellStyle name="Примечание 47 2 2" xfId="3328"/>
    <cellStyle name="Примечание 47 2 2 2" xfId="3329"/>
    <cellStyle name="Примечание 47 3" xfId="3330"/>
    <cellStyle name="Примечание 47 4" xfId="3331"/>
    <cellStyle name="Примечание 48" xfId="3332"/>
    <cellStyle name="Примечание 48 2" xfId="3333"/>
    <cellStyle name="Примечание 48 2 2" xfId="3334"/>
    <cellStyle name="Примечание 48 2 2 2" xfId="3335"/>
    <cellStyle name="Примечание 48 3" xfId="3336"/>
    <cellStyle name="Примечание 48 4" xfId="3337"/>
    <cellStyle name="Примечание 49" xfId="3338"/>
    <cellStyle name="Примечание 49 2" xfId="3339"/>
    <cellStyle name="Примечание 49 2 2" xfId="3340"/>
    <cellStyle name="Примечание 49 2 2 2" xfId="3341"/>
    <cellStyle name="Примечание 49 3" xfId="3342"/>
    <cellStyle name="Примечание 49 4" xfId="3343"/>
    <cellStyle name="Примечание 5" xfId="3344"/>
    <cellStyle name="Примечание 5 2" xfId="3345"/>
    <cellStyle name="Примечание 50" xfId="3346"/>
    <cellStyle name="Примечание 50 2" xfId="3347"/>
    <cellStyle name="Примечание 50 3" xfId="4220"/>
    <cellStyle name="Примечание 50 4" xfId="4221"/>
    <cellStyle name="Примечание 51" xfId="3348"/>
    <cellStyle name="Примечание 51 2" xfId="3349"/>
    <cellStyle name="Примечание 51 3" xfId="4222"/>
    <cellStyle name="Примечание 51 4" xfId="4223"/>
    <cellStyle name="Примечание 52" xfId="3350"/>
    <cellStyle name="Примечание 52 2" xfId="3351"/>
    <cellStyle name="Примечание 52 3" xfId="4224"/>
    <cellStyle name="Примечание 52 4" xfId="4225"/>
    <cellStyle name="Примечание 53" xfId="3352"/>
    <cellStyle name="Примечание 53 2" xfId="3353"/>
    <cellStyle name="Примечание 53 3" xfId="4226"/>
    <cellStyle name="Примечание 53 4" xfId="4227"/>
    <cellStyle name="Примечание 54" xfId="3354"/>
    <cellStyle name="Примечание 54 2" xfId="3355"/>
    <cellStyle name="Примечание 54 3" xfId="4228"/>
    <cellStyle name="Примечание 54 4" xfId="4229"/>
    <cellStyle name="Примечание 55" xfId="3356"/>
    <cellStyle name="Примечание 55 2" xfId="3357"/>
    <cellStyle name="Примечание 55 3" xfId="4230"/>
    <cellStyle name="Примечание 55 4" xfId="4231"/>
    <cellStyle name="Примечание 56" xfId="3358"/>
    <cellStyle name="Примечание 56 2" xfId="3359"/>
    <cellStyle name="Примечание 56 3" xfId="4232"/>
    <cellStyle name="Примечание 56 4" xfId="4233"/>
    <cellStyle name="Примечание 57" xfId="3360"/>
    <cellStyle name="Примечание 57 2" xfId="3361"/>
    <cellStyle name="Примечание 57 3" xfId="4234"/>
    <cellStyle name="Примечание 57 4" xfId="4235"/>
    <cellStyle name="Примечание 58" xfId="3362"/>
    <cellStyle name="Примечание 58 2" xfId="3363"/>
    <cellStyle name="Примечание 58 3" xfId="4236"/>
    <cellStyle name="Примечание 58 4" xfId="4237"/>
    <cellStyle name="Примечание 59" xfId="3364"/>
    <cellStyle name="Примечание 59 2" xfId="3365"/>
    <cellStyle name="Примечание 59 3" xfId="4238"/>
    <cellStyle name="Примечание 59 4" xfId="4239"/>
    <cellStyle name="Примечание 6" xfId="3366"/>
    <cellStyle name="Примечание 6 2" xfId="3367"/>
    <cellStyle name="Примечание 60" xfId="3368"/>
    <cellStyle name="Примечание 60 2" xfId="3369"/>
    <cellStyle name="Примечание 60 3" xfId="4240"/>
    <cellStyle name="Примечание 60 4" xfId="4241"/>
    <cellStyle name="Примечание 61" xfId="3370"/>
    <cellStyle name="Примечание 61 2" xfId="3371"/>
    <cellStyle name="Примечание 61 3" xfId="4242"/>
    <cellStyle name="Примечание 61 4" xfId="4243"/>
    <cellStyle name="Примечание 62" xfId="3372"/>
    <cellStyle name="Примечание 62 2" xfId="3373"/>
    <cellStyle name="Примечание 62 3" xfId="4244"/>
    <cellStyle name="Примечание 62 4" xfId="4245"/>
    <cellStyle name="Примечание 63" xfId="3374"/>
    <cellStyle name="Примечание 63 2" xfId="3375"/>
    <cellStyle name="Примечание 63 3" xfId="4246"/>
    <cellStyle name="Примечание 63 4" xfId="4247"/>
    <cellStyle name="Примечание 64" xfId="3376"/>
    <cellStyle name="Примечание 64 2" xfId="3377"/>
    <cellStyle name="Примечание 64 3" xfId="4248"/>
    <cellStyle name="Примечание 64 4" xfId="4249"/>
    <cellStyle name="Примечание 65" xfId="3378"/>
    <cellStyle name="Примечание 65 2" xfId="3379"/>
    <cellStyle name="Примечание 65 3" xfId="4250"/>
    <cellStyle name="Примечание 65 4" xfId="4251"/>
    <cellStyle name="Примечание 66" xfId="3380"/>
    <cellStyle name="Примечание 66 2" xfId="3381"/>
    <cellStyle name="Примечание 66 3" xfId="4252"/>
    <cellStyle name="Примечание 66 4" xfId="4253"/>
    <cellStyle name="Примечание 67" xfId="3382"/>
    <cellStyle name="Примечание 67 2" xfId="3383"/>
    <cellStyle name="Примечание 67 3" xfId="4254"/>
    <cellStyle name="Примечание 67 4" xfId="4255"/>
    <cellStyle name="Примечание 68" xfId="3384"/>
    <cellStyle name="Примечание 68 2" xfId="3385"/>
    <cellStyle name="Примечание 68 3" xfId="4256"/>
    <cellStyle name="Примечание 68 4" xfId="4257"/>
    <cellStyle name="Примечание 69" xfId="3386"/>
    <cellStyle name="Примечание 69 2" xfId="3387"/>
    <cellStyle name="Примечание 69 3" xfId="4258"/>
    <cellStyle name="Примечание 69 4" xfId="4259"/>
    <cellStyle name="Примечание 7" xfId="3388"/>
    <cellStyle name="Примечание 7 2" xfId="3389"/>
    <cellStyle name="Примечание 70" xfId="3390"/>
    <cellStyle name="Примечание 70 2" xfId="3391"/>
    <cellStyle name="Примечание 70 3" xfId="4260"/>
    <cellStyle name="Примечание 70 4" xfId="4261"/>
    <cellStyle name="Примечание 71" xfId="3392"/>
    <cellStyle name="Примечание 71 2" xfId="3393"/>
    <cellStyle name="Примечание 71 3" xfId="4262"/>
    <cellStyle name="Примечание 71 4" xfId="4263"/>
    <cellStyle name="Примечание 72" xfId="3394"/>
    <cellStyle name="Примечание 72 2" xfId="3395"/>
    <cellStyle name="Примечание 72 3" xfId="4264"/>
    <cellStyle name="Примечание 72 4" xfId="4265"/>
    <cellStyle name="Примечание 73" xfId="3396"/>
    <cellStyle name="Примечание 73 2" xfId="3397"/>
    <cellStyle name="Примечание 73 3" xfId="4266"/>
    <cellStyle name="Примечание 73 4" xfId="4267"/>
    <cellStyle name="Примечание 74" xfId="3398"/>
    <cellStyle name="Примечание 74 2" xfId="3399"/>
    <cellStyle name="Примечание 74 3" xfId="4268"/>
    <cellStyle name="Примечание 74 4" xfId="4269"/>
    <cellStyle name="Примечание 75" xfId="3400"/>
    <cellStyle name="Примечание 75 2" xfId="3401"/>
    <cellStyle name="Примечание 75 3" xfId="4270"/>
    <cellStyle name="Примечание 75 4" xfId="4271"/>
    <cellStyle name="Примечание 76" xfId="3402"/>
    <cellStyle name="Примечание 76 2" xfId="3403"/>
    <cellStyle name="Примечание 76 3" xfId="4272"/>
    <cellStyle name="Примечание 76 4" xfId="4273"/>
    <cellStyle name="Примечание 77" xfId="3404"/>
    <cellStyle name="Примечание 77 2" xfId="3405"/>
    <cellStyle name="Примечание 77 3" xfId="4274"/>
    <cellStyle name="Примечание 77 4" xfId="4275"/>
    <cellStyle name="Примечание 78" xfId="3406"/>
    <cellStyle name="Примечание 78 2" xfId="3407"/>
    <cellStyle name="Примечание 78 3" xfId="4276"/>
    <cellStyle name="Примечание 78 4" xfId="4277"/>
    <cellStyle name="Примечание 79" xfId="3408"/>
    <cellStyle name="Примечание 79 2" xfId="3409"/>
    <cellStyle name="Примечание 79 3" xfId="4278"/>
    <cellStyle name="Примечание 79 4" xfId="4279"/>
    <cellStyle name="Примечание 8" xfId="3410"/>
    <cellStyle name="Примечание 8 2" xfId="3411"/>
    <cellStyle name="Примечание 80" xfId="3412"/>
    <cellStyle name="Примечание 80 2" xfId="3413"/>
    <cellStyle name="Примечание 80 3" xfId="4280"/>
    <cellStyle name="Примечание 80 4" xfId="4281"/>
    <cellStyle name="Примечание 81" xfId="3414"/>
    <cellStyle name="Примечание 81 2" xfId="3415"/>
    <cellStyle name="Примечание 81 3" xfId="4282"/>
    <cellStyle name="Примечание 81 4" xfId="4283"/>
    <cellStyle name="Примечание 82" xfId="3416"/>
    <cellStyle name="Примечание 82 2" xfId="3417"/>
    <cellStyle name="Примечание 82 3" xfId="4284"/>
    <cellStyle name="Примечание 82 4" xfId="4285"/>
    <cellStyle name="Примечание 83" xfId="3418"/>
    <cellStyle name="Примечание 83 2" xfId="3419"/>
    <cellStyle name="Примечание 83 2 2" xfId="4286"/>
    <cellStyle name="Примечание 83 3" xfId="4287"/>
    <cellStyle name="Примечание 83 3 2" xfId="4288"/>
    <cellStyle name="Примечание 83 4" xfId="4289"/>
    <cellStyle name="Примечание 83 4 2" xfId="4290"/>
    <cellStyle name="Примечание 83 5" xfId="4291"/>
    <cellStyle name="Примечание 84" xfId="3420"/>
    <cellStyle name="Примечание 84 2" xfId="3421"/>
    <cellStyle name="Примечание 84 2 2" xfId="4292"/>
    <cellStyle name="Примечание 84 3" xfId="4293"/>
    <cellStyle name="Примечание 84 3 2" xfId="4294"/>
    <cellStyle name="Примечание 84 4" xfId="4295"/>
    <cellStyle name="Примечание 84 4 2" xfId="4296"/>
    <cellStyle name="Примечание 84 5" xfId="4297"/>
    <cellStyle name="Примечание 85" xfId="3422"/>
    <cellStyle name="Примечание 85 2" xfId="3423"/>
    <cellStyle name="Примечание 85 2 2" xfId="4298"/>
    <cellStyle name="Примечание 85 3" xfId="4299"/>
    <cellStyle name="Примечание 85 3 2" xfId="4300"/>
    <cellStyle name="Примечание 85 4" xfId="4301"/>
    <cellStyle name="Примечание 85 4 2" xfId="4302"/>
    <cellStyle name="Примечание 85 5" xfId="4303"/>
    <cellStyle name="Примечание 86" xfId="3424"/>
    <cellStyle name="Примечание 86 2" xfId="3425"/>
    <cellStyle name="Примечание 86 2 2" xfId="4304"/>
    <cellStyle name="Примечание 86 3" xfId="4305"/>
    <cellStyle name="Примечание 86 3 2" xfId="4306"/>
    <cellStyle name="Примечание 86 4" xfId="4307"/>
    <cellStyle name="Примечание 86 4 2" xfId="4308"/>
    <cellStyle name="Примечание 86 5" xfId="4309"/>
    <cellStyle name="Примечание 87" xfId="3426"/>
    <cellStyle name="Примечание 87 2" xfId="3427"/>
    <cellStyle name="Примечание 87 2 2" xfId="4310"/>
    <cellStyle name="Примечание 87 3" xfId="4311"/>
    <cellStyle name="Примечание 87 3 2" xfId="4312"/>
    <cellStyle name="Примечание 87 4" xfId="4313"/>
    <cellStyle name="Примечание 87 4 2" xfId="4314"/>
    <cellStyle name="Примечание 87 5" xfId="4315"/>
    <cellStyle name="Примечание 88" xfId="3428"/>
    <cellStyle name="Примечание 88 2" xfId="3429"/>
    <cellStyle name="Примечание 88 2 2" xfId="4316"/>
    <cellStyle name="Примечание 88 3" xfId="4317"/>
    <cellStyle name="Примечание 88 3 2" xfId="4318"/>
    <cellStyle name="Примечание 88 4" xfId="4319"/>
    <cellStyle name="Примечание 88 4 2" xfId="4320"/>
    <cellStyle name="Примечание 88 5" xfId="4321"/>
    <cellStyle name="Примечание 89" xfId="3430"/>
    <cellStyle name="Примечание 89 2" xfId="3431"/>
    <cellStyle name="Примечание 89 2 2" xfId="4322"/>
    <cellStyle name="Примечание 89 3" xfId="4323"/>
    <cellStyle name="Примечание 89 3 2" xfId="4324"/>
    <cellStyle name="Примечание 89 4" xfId="4325"/>
    <cellStyle name="Примечание 89 4 2" xfId="4326"/>
    <cellStyle name="Примечание 89 5" xfId="4327"/>
    <cellStyle name="Примечание 9" xfId="3432"/>
    <cellStyle name="Примечание 9 2" xfId="3433"/>
    <cellStyle name="Примечание 90" xfId="3434"/>
    <cellStyle name="Примечание 90 2" xfId="3435"/>
    <cellStyle name="Примечание 90 2 2" xfId="4328"/>
    <cellStyle name="Примечание 90 3" xfId="4329"/>
    <cellStyle name="Примечание 90 3 2" xfId="4330"/>
    <cellStyle name="Примечание 90 4" xfId="4331"/>
    <cellStyle name="Примечание 90 4 2" xfId="4332"/>
    <cellStyle name="Примечание 90 5" xfId="4333"/>
    <cellStyle name="Примечание 91" xfId="3436"/>
    <cellStyle name="Примечание 91 2" xfId="3437"/>
    <cellStyle name="Примечание 91 2 2" xfId="4334"/>
    <cellStyle name="Примечание 91 3" xfId="4335"/>
    <cellStyle name="Примечание 91 3 2" xfId="4336"/>
    <cellStyle name="Примечание 91 4" xfId="4337"/>
    <cellStyle name="Примечание 91 4 2" xfId="4338"/>
    <cellStyle name="Примечание 91 5" xfId="4339"/>
    <cellStyle name="Примечание 92" xfId="3438"/>
    <cellStyle name="Примечание 92 2" xfId="3439"/>
    <cellStyle name="Примечание 92 2 2" xfId="4340"/>
    <cellStyle name="Примечание 92 3" xfId="4341"/>
    <cellStyle name="Примечание 92 3 2" xfId="4342"/>
    <cellStyle name="Примечание 92 4" xfId="4343"/>
    <cellStyle name="Примечание 92 4 2" xfId="4344"/>
    <cellStyle name="Примечание 92 5" xfId="4345"/>
    <cellStyle name="Примечание 93" xfId="3440"/>
    <cellStyle name="Примечание 93 2" xfId="3441"/>
    <cellStyle name="Примечание 93 2 2" xfId="4346"/>
    <cellStyle name="Примечание 93 3" xfId="4347"/>
    <cellStyle name="Примечание 93 3 2" xfId="4348"/>
    <cellStyle name="Примечание 93 4" xfId="4349"/>
    <cellStyle name="Примечание 93 4 2" xfId="4350"/>
    <cellStyle name="Примечание 93 5" xfId="4351"/>
    <cellStyle name="Примечание 94" xfId="3442"/>
    <cellStyle name="Примечание 94 2" xfId="3443"/>
    <cellStyle name="Примечание 94 2 2" xfId="4352"/>
    <cellStyle name="Примечание 94 3" xfId="4353"/>
    <cellStyle name="Примечание 94 3 2" xfId="4354"/>
    <cellStyle name="Примечание 94 4" xfId="4355"/>
    <cellStyle name="Примечание 94 4 2" xfId="4356"/>
    <cellStyle name="Примечание 94 5" xfId="4357"/>
    <cellStyle name="Примечание 95" xfId="3444"/>
    <cellStyle name="Примечание 95 2" xfId="3445"/>
    <cellStyle name="Примечание 96" xfId="3446"/>
    <cellStyle name="Примечание 96 2" xfId="3447"/>
    <cellStyle name="Примечание 97" xfId="3448"/>
    <cellStyle name="Примечание 97 2" xfId="3449"/>
    <cellStyle name="Примечание 98" xfId="3450"/>
    <cellStyle name="Примечание 98 2" xfId="3451"/>
    <cellStyle name="Примечание 99" xfId="3452"/>
    <cellStyle name="Примечание 99 2" xfId="3453"/>
    <cellStyle name="Связанная ячейка" xfId="3454" builtinId="24" customBuiltin="1"/>
    <cellStyle name="Связанная ячейка 2" xfId="3455"/>
    <cellStyle name="Связанная ячейка 3" xfId="3456"/>
    <cellStyle name="Текст предупреждения" xfId="3457" builtinId="11" customBuiltin="1"/>
    <cellStyle name="Текст предупреждения 2" xfId="3458"/>
    <cellStyle name="Текст предупреждения 3" xfId="3459"/>
    <cellStyle name="Финансовый" xfId="3460" builtinId="3"/>
    <cellStyle name="Финансовый 10" xfId="3461"/>
    <cellStyle name="Финансовый 2" xfId="3462"/>
    <cellStyle name="Финансовый 2 2" xfId="3463"/>
    <cellStyle name="Финансовый 2 2 2" xfId="3464"/>
    <cellStyle name="Финансовый 2 2 2 2" xfId="3465"/>
    <cellStyle name="Финансовый 2 2 2 3" xfId="4358"/>
    <cellStyle name="Финансовый 2 2 2 4" xfId="4359"/>
    <cellStyle name="Финансовый 2 2 3" xfId="4360"/>
    <cellStyle name="Финансовый 2 2 4" xfId="4361"/>
    <cellStyle name="Финансовый 2 3" xfId="4362"/>
    <cellStyle name="Финансовый 3" xfId="3466"/>
    <cellStyle name="Финансовый 3 2" xfId="3467"/>
    <cellStyle name="Финансовый 3 3" xfId="4363"/>
    <cellStyle name="Финансовый 3 4" xfId="4364"/>
    <cellStyle name="Финансовый 4" xfId="3468"/>
    <cellStyle name="Финансовый 4 2" xfId="4365"/>
    <cellStyle name="Финансовый 5" xfId="3469"/>
    <cellStyle name="Финансовый 6" xfId="3470"/>
    <cellStyle name="Финансовый 7" xfId="3471"/>
    <cellStyle name="Финансовый 8" xfId="3472"/>
    <cellStyle name="Финансовый 9" xfId="3473"/>
    <cellStyle name="Хороший" xfId="3474" builtinId="26" customBuiltin="1"/>
    <cellStyle name="Хороший 2" xfId="3475"/>
    <cellStyle name="Хороший 3" xfId="347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3_2_&#1050;&#1042;&#1040;&#1056;&#1058;&#1040;&#1051;_3_&#1042;&#1042;_4_24_&#1054;&#1058;_&#1058;&#1050;_14_&#1044;&#1054;_&#1058;&#1050;&#1042;_17_&#1044;_133_&#1052;&#1052;_80_&#1055;_&#1052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3_3_&#1050;&#1042;&#1040;&#1056;&#1058;&#1040;&#1051;_3_&#1042;&#1042;_4_24_&#1054;&#1058;_&#1058;&#1050;_17_&#1044;&#1054;_&#1058;&#1050;&#1042;_18_&#1044;_108_&#1052;&#1052;_L_90_&#1055;_&#1052;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_3_4_&#1050;&#1042;&#1040;&#1056;&#1058;&#1040;&#1051;_7_&#1042;&#1042;_&#1056;_9_1_&#1054;&#1058;_&#1058;&#1042;_1_&#1044;&#1054;_&#1046;_&#1044;_4_&#1044;_108_&#1052;&#1052;_L_30_&#1055;_&#1052;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6_3_5_&#1050;&#1042;&#1040;&#1056;&#1058;&#1040;&#1051;_7_&#1042;&#1042;_&#1056;_9_1_&#1054;&#1058;_&#1046;_&#1044;_11_&#1044;_108_&#1052;&#1052;_L_160_&#1055;_&#1052;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6-3-6%20&#1056;-9-8%20&#1044;&#1054;%20&#1058;&#1042;-1%20(&#1044;-159%20&#1052;&#1052;%20L-90%20&#1055;.&#1052;.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3-7%20&#1056;-9-8%20&#1044;&#1054;%20&#1058;&#1042;-3%20(&#1044;-159%20&#1052;&#1052;%20L-800%20&#1055;.&#1052;.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_06_&#1058;&#1040;&#1064;&#1058;&#1069;&#1062;_&#1052;_&#1042;_&#1054;&#1051;&#1058;&#1048;&#1053;_&#1042;&#1054;&#1044;&#1048;&#1049;_&#1057;&#1054;_&#1057;&#1058;&#1054;&#1056;&#1054;&#1053;&#1067;_&#1058;&#1050;_10_&#1057;_&#1043;&#1048;&#1051;&#1068;&#1047;&#1067;_&#1044;&#1054;_&#1058;&#1050;_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>ВОССТАНОВЛЕНИЕ ТЕПЛОИЗОЛЯЦИИ ТЕПЛОВЫХ СЕТЕЙ ПО АДРЕСУ: КВАРТАЛ 3 ВВ 4-24 ОТ ТК-14 ДО ТКВ-17 (Д-133 ММ - 80 П.М.)</v>
          </cell>
        </row>
        <row r="20">
          <cell r="F20">
            <v>0.28999999999999998</v>
          </cell>
        </row>
        <row r="22">
          <cell r="F22">
            <v>0.1696</v>
          </cell>
        </row>
        <row r="25">
          <cell r="F25">
            <v>1.0216000000000001</v>
          </cell>
        </row>
        <row r="26">
          <cell r="F26">
            <v>5.5624000000000002</v>
          </cell>
        </row>
        <row r="29">
          <cell r="F29">
            <v>0.25147819999999999</v>
          </cell>
        </row>
        <row r="30">
          <cell r="F30">
            <v>61.5319</v>
          </cell>
        </row>
        <row r="31">
          <cell r="F31">
            <v>6.7417559999999998E-3</v>
          </cell>
        </row>
        <row r="32">
          <cell r="F32">
            <v>6.7417560000000004E-4</v>
          </cell>
        </row>
        <row r="33">
          <cell r="F33">
            <v>1.6051799999999998E-2</v>
          </cell>
        </row>
        <row r="34">
          <cell r="F34">
            <v>2.5308338E-2</v>
          </cell>
        </row>
        <row r="39">
          <cell r="F39">
            <v>33.157248800000005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 xml:space="preserve"> ВОССТАНОВЛЕНИЕ ТЕПЛОИЗОЛЯЦИИ ТЕПЛОВЫХ СЕТЕЙ ПО АДРЕСУ: КВАРТАЛ 3 ВВ 4-24 ОТ ТК-17 ДО ТКВ-18 (Д-108 ММ L-90 П.М.)</v>
          </cell>
        </row>
        <row r="20">
          <cell r="F20">
            <v>0.20299999999999999</v>
          </cell>
        </row>
        <row r="22">
          <cell r="F22">
            <v>0.11871999999999999</v>
          </cell>
        </row>
        <row r="25">
          <cell r="F25">
            <v>0.9234</v>
          </cell>
        </row>
        <row r="26">
          <cell r="F26">
            <v>3.7439999999999998</v>
          </cell>
        </row>
        <row r="29">
          <cell r="F29">
            <v>0.22315599999999997</v>
          </cell>
        </row>
        <row r="30">
          <cell r="F30">
            <v>54.601999999999997</v>
          </cell>
        </row>
        <row r="31">
          <cell r="F31">
            <v>5.9824799999999992E-3</v>
          </cell>
        </row>
        <row r="32">
          <cell r="F32">
            <v>5.982479999999999E-4</v>
          </cell>
        </row>
        <row r="33">
          <cell r="F33">
            <v>1.4243999999999998E-2</v>
          </cell>
        </row>
        <row r="34">
          <cell r="F34">
            <v>2.2458039999999999E-2</v>
          </cell>
        </row>
        <row r="39">
          <cell r="F39">
            <v>29.719686999999997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 xml:space="preserve"> ВОССТАНОВЛЕНИЕ ТЕПЛОИЗОЛЯЦИИ ТЕПЛОВЫХ СЕТЕЙ ПО АДРЕСУ: КВАРТАЛ 7 ВВ Р-9-1 ОТ ТВ-1 ДО Ж-Д 4 (Д-108 ММ L-30 П.М.)</v>
          </cell>
        </row>
        <row r="20">
          <cell r="F20">
            <v>5.7999999999999996E-2</v>
          </cell>
        </row>
        <row r="22">
          <cell r="F22">
            <v>3.3919999999999999E-2</v>
          </cell>
        </row>
        <row r="25">
          <cell r="F25">
            <v>0.30779999999999996</v>
          </cell>
        </row>
        <row r="26">
          <cell r="F26">
            <v>1.248</v>
          </cell>
        </row>
        <row r="29">
          <cell r="F29">
            <v>7.4400999999999995E-2</v>
          </cell>
        </row>
        <row r="30">
          <cell r="F30">
            <v>18.204499999999999</v>
          </cell>
        </row>
        <row r="31">
          <cell r="F31">
            <v>1.9945800000000001E-3</v>
          </cell>
        </row>
        <row r="32">
          <cell r="F32">
            <v>1.9945800000000001E-4</v>
          </cell>
        </row>
        <row r="33">
          <cell r="F33">
            <v>4.7489999999999997E-3</v>
          </cell>
        </row>
        <row r="34">
          <cell r="F34">
            <v>7.4875899999999997E-3</v>
          </cell>
        </row>
        <row r="39">
          <cell r="F39">
            <v>9.8878839999999997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 xml:space="preserve"> ВОССТАНОВЛЕНИЕ ТЕПЛОИЗОЛЯЦИИ ТЕПЛОВЫХ СЕТЕЙ ПО АДРЕСУ: КВАРТАЛ 7 ВВ Р-9-1 ОТ Ж-Д 11 (Д-108 ММ L-160 П.М.)</v>
          </cell>
        </row>
        <row r="20">
          <cell r="F20">
            <v>0.36249999999999999</v>
          </cell>
        </row>
        <row r="22">
          <cell r="F22">
            <v>0.21199999999999999</v>
          </cell>
        </row>
        <row r="25">
          <cell r="F25">
            <v>1.6415999999999999</v>
          </cell>
        </row>
        <row r="26">
          <cell r="F26">
            <v>6.6559999999999997</v>
          </cell>
        </row>
        <row r="29">
          <cell r="F29">
            <v>0.39668000000000003</v>
          </cell>
        </row>
        <row r="30">
          <cell r="F30">
            <v>97.060000000000016</v>
          </cell>
        </row>
        <row r="31">
          <cell r="F31">
            <v>1.06344E-2</v>
          </cell>
        </row>
        <row r="32">
          <cell r="F32">
            <v>1.0634400000000001E-3</v>
          </cell>
        </row>
        <row r="33">
          <cell r="F33">
            <v>2.5320000000000002E-2</v>
          </cell>
        </row>
        <row r="34">
          <cell r="F34">
            <v>3.9921200000000004E-2</v>
          </cell>
        </row>
        <row r="39">
          <cell r="F39">
            <v>52.835292000000003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>ВОССТАНОВЛЕНИЕ ТЕПЛОИЗОЛЯЦИИ ТЕПЛОВЫХ СЕТЕЙ ПО АДРЕСУ: Р-9-8 ДО ТВ-1 (Д-159 ММ L-90 П.М.)</v>
          </cell>
        </row>
        <row r="20">
          <cell r="F20">
            <v>0.39150000000000001</v>
          </cell>
        </row>
        <row r="22">
          <cell r="F22">
            <v>0.22896000000000002</v>
          </cell>
        </row>
        <row r="25">
          <cell r="F25">
            <v>1.2797999999999998</v>
          </cell>
        </row>
        <row r="26">
          <cell r="F26">
            <v>7.1981999999999999</v>
          </cell>
        </row>
        <row r="29">
          <cell r="F29">
            <v>0.31743800000000005</v>
          </cell>
        </row>
        <row r="30">
          <cell r="F30">
            <v>77.671000000000006</v>
          </cell>
        </row>
        <row r="31">
          <cell r="F31">
            <v>8.5100400000000017E-3</v>
          </cell>
        </row>
        <row r="32">
          <cell r="F32">
            <v>8.5100400000000015E-4</v>
          </cell>
        </row>
        <row r="33">
          <cell r="F33">
            <v>2.0262000000000002E-2</v>
          </cell>
        </row>
        <row r="34">
          <cell r="F34">
            <v>3.1946420000000003E-2</v>
          </cell>
        </row>
        <row r="39">
          <cell r="F39">
            <v>43.183277000000004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    </cell>
        </row>
        <row r="8">
          <cell r="B8" t="str">
            <v>ВОССТАНОВЛЕНИЕ ТЕПЛОИЗОЛЯЦИИ ТЕПЛОВЫХ СЕТЕЙ ПО АДРЕСУ: Р-9-8 ДО ТВ-3 (Д-159 ММ L-800 П.М.)</v>
          </cell>
        </row>
        <row r="20">
          <cell r="F20">
            <v>3.4799999999999995</v>
          </cell>
        </row>
        <row r="22">
          <cell r="F22">
            <v>2.0352000000000001</v>
          </cell>
        </row>
        <row r="25">
          <cell r="F25">
            <v>11.375999999999999</v>
          </cell>
        </row>
        <row r="26">
          <cell r="F26">
            <v>63.983999999999995</v>
          </cell>
        </row>
        <row r="29">
          <cell r="F29">
            <v>2.821739</v>
          </cell>
        </row>
        <row r="30">
          <cell r="F30">
            <v>690.42550000000006</v>
          </cell>
        </row>
        <row r="31">
          <cell r="F31">
            <v>7.5646619999999998E-2</v>
          </cell>
        </row>
        <row r="32">
          <cell r="F32">
            <v>7.5646620000000006E-3</v>
          </cell>
        </row>
        <row r="33">
          <cell r="F33">
            <v>0.18011099999999999</v>
          </cell>
        </row>
        <row r="34">
          <cell r="F34">
            <v>0.28397501000000003</v>
          </cell>
        </row>
        <row r="39">
          <cell r="F39">
            <v>383.86025600000005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Б219 "/>
      <sheetName val="Б273"/>
      <sheetName val="ФИЗ.ОБ"/>
    </sheetNames>
    <sheetDataSet>
      <sheetData sheetId="0">
        <row r="222">
          <cell r="F222">
            <v>39.56</v>
          </cell>
        </row>
        <row r="223">
          <cell r="F223">
            <v>1.952</v>
          </cell>
        </row>
        <row r="226">
          <cell r="F226">
            <v>62.532000000000004</v>
          </cell>
        </row>
        <row r="227">
          <cell r="F227">
            <v>3.1843800000000004</v>
          </cell>
        </row>
        <row r="271">
          <cell r="F271">
            <v>450.8218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B8" sqref="B8:F8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51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138</v>
      </c>
      <c r="D5" s="177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2.75" customHeight="1">
      <c r="A8" s="86" t="s">
        <v>8</v>
      </c>
      <c r="B8" s="180" t="s">
        <v>139</v>
      </c>
      <c r="C8" s="181"/>
      <c r="D8" s="181"/>
      <c r="E8" s="181"/>
      <c r="F8" s="181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29.233/100</f>
        <v>0.29232999999999998</v>
      </c>
      <c r="F16" s="194"/>
      <c r="G16" s="68"/>
    </row>
    <row r="17" spans="1:7" s="69" customFormat="1" outlineLevel="1">
      <c r="A17" s="94" t="s">
        <v>19</v>
      </c>
      <c r="B17" s="95" t="s">
        <v>18</v>
      </c>
      <c r="C17" s="96" t="s">
        <v>20</v>
      </c>
      <c r="D17" s="95" t="s">
        <v>21</v>
      </c>
      <c r="E17" s="97">
        <v>13.3</v>
      </c>
      <c r="F17" s="126">
        <f>E17*E16</f>
        <v>3.8879890000000001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0.9</v>
      </c>
      <c r="F18" s="196"/>
      <c r="G18" s="68"/>
    </row>
    <row r="19" spans="1:7" s="69" customFormat="1" outlineLevel="1">
      <c r="A19" s="94" t="s">
        <v>102</v>
      </c>
      <c r="B19" s="95" t="s">
        <v>18</v>
      </c>
      <c r="C19" s="96" t="s">
        <v>20</v>
      </c>
      <c r="D19" s="95" t="s">
        <v>21</v>
      </c>
      <c r="E19" s="97">
        <v>0.57769999999999999</v>
      </c>
      <c r="F19" s="125">
        <f>E18*E19</f>
        <v>0.51993</v>
      </c>
    </row>
    <row r="20" spans="1:7" s="74" customFormat="1" outlineLevel="1">
      <c r="A20" s="98" t="s">
        <v>103</v>
      </c>
      <c r="B20" s="99" t="s">
        <v>125</v>
      </c>
      <c r="C20" s="100" t="s">
        <v>126</v>
      </c>
      <c r="D20" s="99" t="s">
        <v>22</v>
      </c>
      <c r="E20" s="101">
        <v>0.28999999999999998</v>
      </c>
      <c r="F20" s="101">
        <f>E18*E20</f>
        <v>0.26100000000000001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v>0.9</v>
      </c>
      <c r="F21" s="196"/>
      <c r="G21" s="68"/>
    </row>
    <row r="22" spans="1:7" s="74" customFormat="1" outlineLevel="1">
      <c r="A22" s="98" t="s">
        <v>97</v>
      </c>
      <c r="B22" s="99" t="s">
        <v>125</v>
      </c>
      <c r="C22" s="100" t="s">
        <v>126</v>
      </c>
      <c r="D22" s="99" t="s">
        <v>22</v>
      </c>
      <c r="E22" s="101">
        <v>0.1696</v>
      </c>
      <c r="F22" s="101">
        <f>E21*E22</f>
        <v>0.15264</v>
      </c>
    </row>
    <row r="23" spans="1:7" s="70" customFormat="1">
      <c r="A23" s="91" t="s">
        <v>27</v>
      </c>
      <c r="B23" s="92" t="s">
        <v>129</v>
      </c>
      <c r="C23" s="92" t="s">
        <v>135</v>
      </c>
      <c r="D23" s="93" t="s">
        <v>127</v>
      </c>
      <c r="E23" s="195">
        <v>7</v>
      </c>
      <c r="F23" s="196"/>
      <c r="G23" s="68"/>
    </row>
    <row r="24" spans="1:7" s="69" customFormat="1" outlineLevel="1">
      <c r="A24" s="94" t="s">
        <v>31</v>
      </c>
      <c r="B24" s="95" t="s">
        <v>18</v>
      </c>
      <c r="C24" s="96" t="s">
        <v>20</v>
      </c>
      <c r="D24" s="95" t="s">
        <v>21</v>
      </c>
      <c r="E24" s="97">
        <v>1.3781000000000001</v>
      </c>
      <c r="F24" s="126">
        <f>E23*E24</f>
        <v>9.6467000000000009</v>
      </c>
    </row>
    <row r="25" spans="1:7" s="75" customFormat="1" outlineLevel="1">
      <c r="A25" s="102" t="s">
        <v>104</v>
      </c>
      <c r="B25" s="103">
        <v>64614</v>
      </c>
      <c r="C25" s="104" t="s">
        <v>130</v>
      </c>
      <c r="D25" s="103" t="s">
        <v>131</v>
      </c>
      <c r="E25" s="105">
        <v>0.12770000000000001</v>
      </c>
      <c r="F25" s="138">
        <f>E23*E25</f>
        <v>0.89390000000000003</v>
      </c>
    </row>
    <row r="26" spans="1:7" s="75" customFormat="1" outlineLevel="1">
      <c r="A26" s="106" t="s">
        <v>105</v>
      </c>
      <c r="B26" s="107" t="s">
        <v>128</v>
      </c>
      <c r="C26" s="108" t="s">
        <v>136</v>
      </c>
      <c r="D26" s="107" t="s">
        <v>25</v>
      </c>
      <c r="E26" s="109">
        <v>0.69530000000000003</v>
      </c>
      <c r="F26" s="137">
        <f>E23*E26</f>
        <v>4.8671000000000006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3">
        <f>46.817/100</f>
        <v>0.46816999999999998</v>
      </c>
      <c r="F27" s="194"/>
      <c r="G27" s="68"/>
    </row>
    <row r="28" spans="1:7" s="69" customFormat="1" outlineLevel="1">
      <c r="A28" s="94" t="s">
        <v>94</v>
      </c>
      <c r="B28" s="95" t="s">
        <v>18</v>
      </c>
      <c r="C28" s="96" t="s">
        <v>20</v>
      </c>
      <c r="D28" s="95" t="s">
        <v>21</v>
      </c>
      <c r="E28" s="97">
        <v>31.98</v>
      </c>
      <c r="F28" s="125">
        <f>E27*E28</f>
        <v>14.972076599999999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29">
        <f>E27*E29</f>
        <v>0.22003989999999998</v>
      </c>
    </row>
    <row r="30" spans="1:7" s="75" customFormat="1" outlineLevel="1">
      <c r="A30" s="102" t="s">
        <v>107</v>
      </c>
      <c r="B30" s="103" t="s">
        <v>122</v>
      </c>
      <c r="C30" s="104" t="s">
        <v>121</v>
      </c>
      <c r="D30" s="103" t="s">
        <v>96</v>
      </c>
      <c r="E30" s="105">
        <v>115</v>
      </c>
      <c r="F30" s="127">
        <f>E27*E30</f>
        <v>53.839549999999996</v>
      </c>
    </row>
    <row r="31" spans="1:7" s="75" customFormat="1" outlineLevel="1">
      <c r="A31" s="106" t="s">
        <v>110</v>
      </c>
      <c r="B31" s="107" t="s">
        <v>120</v>
      </c>
      <c r="C31" s="108" t="s">
        <v>119</v>
      </c>
      <c r="D31" s="107" t="s">
        <v>23</v>
      </c>
      <c r="E31" s="109">
        <v>1.26E-2</v>
      </c>
      <c r="F31" s="128">
        <f>E27*E31</f>
        <v>5.8989419999999999E-3</v>
      </c>
    </row>
    <row r="32" spans="1:7" s="75" customFormat="1" outlineLevel="1">
      <c r="A32" s="106" t="s">
        <v>111</v>
      </c>
      <c r="B32" s="107" t="s">
        <v>118</v>
      </c>
      <c r="C32" s="108" t="s">
        <v>117</v>
      </c>
      <c r="D32" s="107" t="s">
        <v>23</v>
      </c>
      <c r="E32" s="109">
        <v>1.2600000000000001E-3</v>
      </c>
      <c r="F32" s="128">
        <f>E27*E32</f>
        <v>5.8989419999999995E-4</v>
      </c>
    </row>
    <row r="33" spans="1:7" s="75" customFormat="1" outlineLevel="1">
      <c r="A33" s="106" t="s">
        <v>112</v>
      </c>
      <c r="B33" s="107" t="s">
        <v>116</v>
      </c>
      <c r="C33" s="108" t="s">
        <v>115</v>
      </c>
      <c r="D33" s="107" t="s">
        <v>23</v>
      </c>
      <c r="E33" s="109">
        <v>0.03</v>
      </c>
      <c r="F33" s="128">
        <f>E27*E33</f>
        <v>1.40451E-2</v>
      </c>
    </row>
    <row r="34" spans="1:7" s="75" customFormat="1" outlineLevel="1">
      <c r="A34" s="106" t="s">
        <v>113</v>
      </c>
      <c r="B34" s="107" t="s">
        <v>108</v>
      </c>
      <c r="C34" s="108" t="s">
        <v>109</v>
      </c>
      <c r="D34" s="107" t="s">
        <v>23</v>
      </c>
      <c r="E34" s="109">
        <v>4.7300000000000002E-2</v>
      </c>
      <c r="F34" s="128">
        <f>E27*E34</f>
        <v>2.2144441000000001E-2</v>
      </c>
    </row>
    <row r="35" spans="1:7" s="70" customFormat="1" ht="13.8" thickBot="1">
      <c r="A35" s="182"/>
      <c r="B35" s="183"/>
      <c r="C35" s="183"/>
      <c r="D35" s="183"/>
      <c r="E35" s="183"/>
      <c r="F35" s="184"/>
      <c r="G35" s="62"/>
    </row>
    <row r="36" spans="1:7" s="70" customFormat="1" ht="13.5" customHeight="1" thickTop="1">
      <c r="A36" s="185" t="s">
        <v>34</v>
      </c>
      <c r="B36" s="186"/>
      <c r="C36" s="186"/>
      <c r="D36" s="110"/>
      <c r="E36" s="111"/>
      <c r="F36" s="112"/>
      <c r="G36" s="68"/>
    </row>
    <row r="37" spans="1:7" s="70" customFormat="1">
      <c r="A37" s="187"/>
      <c r="B37" s="188"/>
      <c r="C37" s="188"/>
      <c r="D37" s="188"/>
      <c r="E37" s="188"/>
      <c r="F37" s="189"/>
      <c r="G37" s="62"/>
    </row>
    <row r="38" spans="1:7" s="70" customFormat="1">
      <c r="A38" s="113"/>
      <c r="B38" s="114"/>
      <c r="C38" s="115" t="s">
        <v>35</v>
      </c>
      <c r="D38" s="116"/>
      <c r="E38" s="117"/>
      <c r="F38" s="118"/>
      <c r="G38" s="62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30">
        <f>F17+F19+F24+F28</f>
        <v>29.0266956</v>
      </c>
      <c r="G39" s="62"/>
    </row>
  </sheetData>
  <mergeCells count="21"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ColWidth="9.33203125" defaultRowHeight="13.2"/>
  <cols>
    <col min="1" max="1" width="6.33203125" style="55" customWidth="1"/>
    <col min="2" max="2" width="63.109375" style="55" customWidth="1"/>
    <col min="3" max="3" width="10.6640625" style="55" customWidth="1"/>
    <col min="4" max="4" width="14.44140625" style="55" customWidth="1"/>
    <col min="5" max="16384" width="9.33203125" style="55"/>
  </cols>
  <sheetData>
    <row r="2" spans="1:4" ht="73.5" customHeight="1">
      <c r="A2" s="202" t="str">
        <f>[4]bv_abc4!B2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24.75" customHeight="1">
      <c r="A4" s="202" t="str">
        <f>[4]bv_abc4!B8</f>
        <v xml:space="preserve"> ВОССТАНОВЛЕНИЕ ТЕПЛОИЗОЛЯЦИИ ТЕПЛОВЫХ СЕТЕЙ ПО АДРЕСУ: КВАРТАЛ 7 ВВ Р-9-1 ОТ Ж-Д 11 (Д-108 ММ L-160 П.М.)</v>
      </c>
      <c r="B4" s="202"/>
      <c r="C4" s="202"/>
      <c r="D4" s="202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45">
        <f>[4]bv_abc4!F39</f>
        <v>52.835292000000003</v>
      </c>
    </row>
    <row r="18" spans="1:4">
      <c r="A18" s="59"/>
      <c r="B18" s="60" t="s">
        <v>42</v>
      </c>
      <c r="C18" s="60" t="s">
        <v>21</v>
      </c>
      <c r="D18" s="146">
        <f>D17</f>
        <v>52.835292000000003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47">
        <f>[4]bv_abc4!F20+[4]bv_abc4!F22</f>
        <v>0.57450000000000001</v>
      </c>
    </row>
    <row r="22" spans="1:4">
      <c r="A22" s="81" t="s">
        <v>24</v>
      </c>
      <c r="B22" s="82" t="s">
        <v>132</v>
      </c>
      <c r="C22" s="83" t="s">
        <v>22</v>
      </c>
      <c r="D22" s="147">
        <f>[4]bv_abc4!F29</f>
        <v>0.39668000000000003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48">
        <f>[4]bv_abc4!F25</f>
        <v>1.6415999999999999</v>
      </c>
    </row>
    <row r="27" spans="1:4">
      <c r="A27" s="81" t="s">
        <v>24</v>
      </c>
      <c r="B27" s="82" t="s">
        <v>121</v>
      </c>
      <c r="C27" s="83" t="s">
        <v>96</v>
      </c>
      <c r="D27" s="148">
        <f>[4]bv_abc4!F30</f>
        <v>97.060000000000016</v>
      </c>
    </row>
    <row r="28" spans="1:4" ht="26.4">
      <c r="A28" s="81" t="s">
        <v>26</v>
      </c>
      <c r="B28" s="82" t="s">
        <v>119</v>
      </c>
      <c r="C28" s="83" t="s">
        <v>23</v>
      </c>
      <c r="D28" s="148">
        <f>[4]bv_abc4!F31</f>
        <v>1.06344E-2</v>
      </c>
    </row>
    <row r="29" spans="1:4">
      <c r="A29" s="81" t="s">
        <v>27</v>
      </c>
      <c r="B29" s="82" t="s">
        <v>117</v>
      </c>
      <c r="C29" s="83" t="s">
        <v>23</v>
      </c>
      <c r="D29" s="148">
        <f>[4]bv_abc4!F32</f>
        <v>1.0634400000000001E-3</v>
      </c>
    </row>
    <row r="30" spans="1:4" ht="26.4">
      <c r="A30" s="81" t="s">
        <v>28</v>
      </c>
      <c r="B30" s="82" t="s">
        <v>115</v>
      </c>
      <c r="C30" s="83" t="s">
        <v>23</v>
      </c>
      <c r="D30" s="148">
        <f>[4]bv_abc4!F33</f>
        <v>2.5320000000000002E-2</v>
      </c>
    </row>
    <row r="31" spans="1:4" ht="26.4">
      <c r="A31" s="81" t="s">
        <v>29</v>
      </c>
      <c r="B31" s="82" t="s">
        <v>109</v>
      </c>
      <c r="C31" s="83" t="s">
        <v>23</v>
      </c>
      <c r="D31" s="148">
        <f>[4]bv_abc4!F34</f>
        <v>3.9921200000000004E-2</v>
      </c>
    </row>
    <row r="32" spans="1:4">
      <c r="A32" s="81" t="s">
        <v>30</v>
      </c>
      <c r="B32" s="82" t="s">
        <v>145</v>
      </c>
      <c r="C32" s="83" t="s">
        <v>25</v>
      </c>
      <c r="D32" s="148">
        <f>[4]bv_abc4!F26</f>
        <v>6.6559999999999997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160030050</oddHeader>
    <oddFooter>&amp;C&amp;"Times New Roman,обычный"&amp;9&amp;P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C5" sqref="C5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5.25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150</v>
      </c>
      <c r="D5" s="178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4.25" customHeight="1">
      <c r="A8" s="86" t="s">
        <v>8</v>
      </c>
      <c r="B8" s="181" t="s">
        <v>151</v>
      </c>
      <c r="C8" s="181"/>
      <c r="D8" s="181"/>
      <c r="E8" s="181"/>
      <c r="F8" s="181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44.93/100</f>
        <v>0.44929999999999998</v>
      </c>
      <c r="F16" s="194"/>
      <c r="G16" s="68"/>
    </row>
    <row r="17" spans="1:7" s="69" customFormat="1" outlineLevel="1">
      <c r="A17" s="149" t="s">
        <v>19</v>
      </c>
      <c r="B17" s="150" t="s">
        <v>18</v>
      </c>
      <c r="C17" s="151" t="s">
        <v>20</v>
      </c>
      <c r="D17" s="150" t="s">
        <v>21</v>
      </c>
      <c r="E17" s="152">
        <v>13.3</v>
      </c>
      <c r="F17" s="152">
        <f>E16*E17</f>
        <v>5.9756900000000002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1.35</v>
      </c>
      <c r="F18" s="196"/>
      <c r="G18" s="68"/>
    </row>
    <row r="19" spans="1:7" s="69" customFormat="1" outlineLevel="1">
      <c r="A19" s="149" t="s">
        <v>102</v>
      </c>
      <c r="B19" s="150" t="s">
        <v>18</v>
      </c>
      <c r="C19" s="151" t="s">
        <v>20</v>
      </c>
      <c r="D19" s="150" t="s">
        <v>21</v>
      </c>
      <c r="E19" s="152">
        <v>0.57769999999999999</v>
      </c>
      <c r="F19" s="153">
        <f>E18*E19</f>
        <v>0.779895</v>
      </c>
    </row>
    <row r="20" spans="1:7" s="158" customFormat="1" outlineLevel="1">
      <c r="A20" s="154" t="s">
        <v>103</v>
      </c>
      <c r="B20" s="155" t="s">
        <v>125</v>
      </c>
      <c r="C20" s="156" t="s">
        <v>126</v>
      </c>
      <c r="D20" s="155" t="s">
        <v>22</v>
      </c>
      <c r="E20" s="157">
        <v>0.28999999999999998</v>
      </c>
      <c r="F20" s="157">
        <f>E18*E20</f>
        <v>0.39150000000000001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f>E18</f>
        <v>1.35</v>
      </c>
      <c r="F21" s="196"/>
      <c r="G21" s="68"/>
    </row>
    <row r="22" spans="1:7" s="158" customFormat="1" outlineLevel="1">
      <c r="A22" s="154" t="s">
        <v>97</v>
      </c>
      <c r="B22" s="155" t="s">
        <v>125</v>
      </c>
      <c r="C22" s="156" t="s">
        <v>126</v>
      </c>
      <c r="D22" s="155" t="s">
        <v>22</v>
      </c>
      <c r="E22" s="157">
        <v>0.1696</v>
      </c>
      <c r="F22" s="159">
        <f>E21*E22</f>
        <v>0.22896000000000002</v>
      </c>
    </row>
    <row r="23" spans="1:7" s="70" customFormat="1">
      <c r="A23" s="91" t="s">
        <v>27</v>
      </c>
      <c r="B23" s="92" t="s">
        <v>129</v>
      </c>
      <c r="C23" s="92" t="s">
        <v>152</v>
      </c>
      <c r="D23" s="93" t="s">
        <v>127</v>
      </c>
      <c r="E23" s="195">
        <v>9</v>
      </c>
      <c r="F23" s="196"/>
      <c r="G23" s="68"/>
    </row>
    <row r="24" spans="1:7" s="69" customFormat="1" outlineLevel="1">
      <c r="A24" s="149" t="s">
        <v>31</v>
      </c>
      <c r="B24" s="150" t="s">
        <v>18</v>
      </c>
      <c r="C24" s="151" t="s">
        <v>20</v>
      </c>
      <c r="D24" s="150" t="s">
        <v>21</v>
      </c>
      <c r="E24" s="152">
        <v>1.6476</v>
      </c>
      <c r="F24" s="153">
        <f>E23*E24</f>
        <v>14.8284</v>
      </c>
    </row>
    <row r="25" spans="1:7" s="165" customFormat="1" outlineLevel="1">
      <c r="A25" s="160" t="s">
        <v>104</v>
      </c>
      <c r="B25" s="161">
        <v>64614</v>
      </c>
      <c r="C25" s="162" t="s">
        <v>130</v>
      </c>
      <c r="D25" s="161" t="s">
        <v>131</v>
      </c>
      <c r="E25" s="163">
        <v>0.14219999999999999</v>
      </c>
      <c r="F25" s="164">
        <f>E23*E25</f>
        <v>1.2797999999999998</v>
      </c>
    </row>
    <row r="26" spans="1:7" s="165" customFormat="1" outlineLevel="1">
      <c r="A26" s="166" t="s">
        <v>105</v>
      </c>
      <c r="B26" s="167" t="s">
        <v>128</v>
      </c>
      <c r="C26" s="168" t="s">
        <v>136</v>
      </c>
      <c r="D26" s="167" t="s">
        <v>25</v>
      </c>
      <c r="E26" s="169">
        <v>0.79979999999999996</v>
      </c>
      <c r="F26" s="170">
        <f>E23*E26</f>
        <v>7.1981999999999999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5">
        <f>67.54/100</f>
        <v>0.67540000000000011</v>
      </c>
      <c r="F27" s="196"/>
      <c r="G27" s="68"/>
    </row>
    <row r="28" spans="1:7" s="69" customFormat="1" outlineLevel="1">
      <c r="A28" s="149" t="s">
        <v>94</v>
      </c>
      <c r="B28" s="150" t="s">
        <v>18</v>
      </c>
      <c r="C28" s="151" t="s">
        <v>20</v>
      </c>
      <c r="D28" s="150" t="s">
        <v>21</v>
      </c>
      <c r="E28" s="152">
        <v>31.98</v>
      </c>
      <c r="F28" s="153">
        <f>E27*E28</f>
        <v>21.599292000000005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29">
        <f>E27*E29</f>
        <v>0.31743800000000005</v>
      </c>
    </row>
    <row r="30" spans="1:7" s="165" customFormat="1" outlineLevel="1">
      <c r="A30" s="160" t="s">
        <v>107</v>
      </c>
      <c r="B30" s="161" t="s">
        <v>122</v>
      </c>
      <c r="C30" s="162" t="s">
        <v>121</v>
      </c>
      <c r="D30" s="161" t="s">
        <v>96</v>
      </c>
      <c r="E30" s="163">
        <v>115</v>
      </c>
      <c r="F30" s="171">
        <f>E27*E30</f>
        <v>77.671000000000006</v>
      </c>
    </row>
    <row r="31" spans="1:7" s="70" customFormat="1">
      <c r="A31" s="166" t="s">
        <v>110</v>
      </c>
      <c r="B31" s="167" t="s">
        <v>120</v>
      </c>
      <c r="C31" s="168" t="s">
        <v>119</v>
      </c>
      <c r="D31" s="167" t="s">
        <v>23</v>
      </c>
      <c r="E31" s="169">
        <v>1.26E-2</v>
      </c>
      <c r="F31" s="172">
        <f>E27*E31</f>
        <v>8.5100400000000017E-3</v>
      </c>
      <c r="G31" s="68"/>
    </row>
    <row r="32" spans="1:7" s="69" customFormat="1" outlineLevel="1">
      <c r="A32" s="166" t="s">
        <v>111</v>
      </c>
      <c r="B32" s="167" t="s">
        <v>118</v>
      </c>
      <c r="C32" s="168" t="s">
        <v>117</v>
      </c>
      <c r="D32" s="167" t="s">
        <v>23</v>
      </c>
      <c r="E32" s="169">
        <v>1.2600000000000001E-3</v>
      </c>
      <c r="F32" s="172">
        <f>E27*E32</f>
        <v>8.5100400000000015E-4</v>
      </c>
    </row>
    <row r="33" spans="1:7" s="158" customFormat="1" outlineLevel="1">
      <c r="A33" s="166" t="s">
        <v>112</v>
      </c>
      <c r="B33" s="167" t="s">
        <v>116</v>
      </c>
      <c r="C33" s="168" t="s">
        <v>115</v>
      </c>
      <c r="D33" s="167" t="s">
        <v>23</v>
      </c>
      <c r="E33" s="169">
        <v>0.03</v>
      </c>
      <c r="F33" s="172">
        <f>E27*E33</f>
        <v>2.0262000000000002E-2</v>
      </c>
    </row>
    <row r="34" spans="1:7" s="165" customFormat="1" outlineLevel="1">
      <c r="A34" s="166" t="s">
        <v>113</v>
      </c>
      <c r="B34" s="167" t="s">
        <v>108</v>
      </c>
      <c r="C34" s="168" t="s">
        <v>109</v>
      </c>
      <c r="D34" s="167" t="s">
        <v>23</v>
      </c>
      <c r="E34" s="169">
        <v>4.7300000000000002E-2</v>
      </c>
      <c r="F34" s="172">
        <f>E27*E34</f>
        <v>3.1946420000000003E-2</v>
      </c>
    </row>
    <row r="35" spans="1:7" s="165" customFormat="1" ht="13.8" outlineLevel="1" thickBot="1">
      <c r="A35" s="182"/>
      <c r="B35" s="183"/>
      <c r="C35" s="183"/>
      <c r="D35" s="183"/>
      <c r="E35" s="183"/>
      <c r="F35" s="184"/>
    </row>
    <row r="36" spans="1:7" s="165" customFormat="1" ht="13.5" customHeight="1" outlineLevel="1" thickTop="1">
      <c r="A36" s="185" t="s">
        <v>34</v>
      </c>
      <c r="B36" s="186"/>
      <c r="C36" s="186"/>
      <c r="D36" s="110"/>
      <c r="E36" s="111"/>
      <c r="F36" s="112"/>
    </row>
    <row r="37" spans="1:7" s="165" customFormat="1" outlineLevel="1">
      <c r="A37" s="187"/>
      <c r="B37" s="188"/>
      <c r="C37" s="188"/>
      <c r="D37" s="188"/>
      <c r="E37" s="188"/>
      <c r="F37" s="189"/>
    </row>
    <row r="38" spans="1:7" s="165" customFormat="1" outlineLevel="1">
      <c r="A38" s="113"/>
      <c r="B38" s="114"/>
      <c r="C38" s="115" t="s">
        <v>35</v>
      </c>
      <c r="D38" s="116"/>
      <c r="E38" s="117"/>
      <c r="F38" s="118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30">
        <f>F17+F19+F24+F28</f>
        <v>43.183277000000004</v>
      </c>
      <c r="G39" s="68"/>
    </row>
  </sheetData>
  <mergeCells count="21"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2018)&amp;C&amp;P&amp;R160030060</oddHeader>
    <oddFooter>&amp;CСтраниц -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10" zoomScale="120" zoomScaleNormal="120" workbookViewId="0">
      <selection activeCell="E1" sqref="E1:F65536"/>
    </sheetView>
  </sheetViews>
  <sheetFormatPr defaultColWidth="9.33203125" defaultRowHeight="13.2"/>
  <cols>
    <col min="1" max="1" width="6.33203125" style="55" customWidth="1"/>
    <col min="2" max="2" width="63.33203125" style="55" customWidth="1"/>
    <col min="3" max="3" width="10.6640625" style="55" customWidth="1"/>
    <col min="4" max="4" width="14.44140625" style="55" customWidth="1"/>
    <col min="5" max="16384" width="9.33203125" style="55"/>
  </cols>
  <sheetData>
    <row r="2" spans="1:4" ht="73.5" customHeight="1">
      <c r="A2" s="202" t="str">
        <f>[5]bv_abc4!B2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15" customHeight="1">
      <c r="A4" s="203" t="str">
        <f>[5]bv_abc4!B8</f>
        <v>ВОССТАНОВЛЕНИЕ ТЕПЛОИЗОЛЯЦИИ ТЕПЛОВЫХ СЕТЕЙ ПО АДРЕСУ: Р-9-8 ДО ТВ-1 (Д-159 ММ L-90 П.М.)</v>
      </c>
      <c r="B4" s="203"/>
      <c r="C4" s="203"/>
      <c r="D4" s="203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39">
        <f>[5]bv_abc4!F39</f>
        <v>43.183277000000004</v>
      </c>
    </row>
    <row r="18" spans="1:4">
      <c r="A18" s="59"/>
      <c r="B18" s="60" t="s">
        <v>42</v>
      </c>
      <c r="C18" s="60" t="s">
        <v>21</v>
      </c>
      <c r="D18" s="140">
        <f>D17</f>
        <v>43.183277000000004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73">
        <f>[5]bv_abc4!F20+[5]bv_abc4!F22</f>
        <v>0.62046000000000001</v>
      </c>
    </row>
    <row r="22" spans="1:4">
      <c r="A22" s="81" t="s">
        <v>24</v>
      </c>
      <c r="B22" s="82" t="s">
        <v>132</v>
      </c>
      <c r="C22" s="83" t="s">
        <v>22</v>
      </c>
      <c r="D22" s="173">
        <f>[5]bv_abc4!F29</f>
        <v>0.31743800000000005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74">
        <f>[5]bv_abc4!F25</f>
        <v>1.2797999999999998</v>
      </c>
    </row>
    <row r="27" spans="1:4">
      <c r="A27" s="81" t="s">
        <v>24</v>
      </c>
      <c r="B27" s="82" t="s">
        <v>121</v>
      </c>
      <c r="C27" s="83" t="s">
        <v>96</v>
      </c>
      <c r="D27" s="174">
        <f>[5]bv_abc4!F30</f>
        <v>77.671000000000006</v>
      </c>
    </row>
    <row r="28" spans="1:4" ht="26.4">
      <c r="A28" s="81" t="s">
        <v>26</v>
      </c>
      <c r="B28" s="82" t="s">
        <v>119</v>
      </c>
      <c r="C28" s="83" t="s">
        <v>23</v>
      </c>
      <c r="D28" s="174">
        <f>[5]bv_abc4!F31</f>
        <v>8.5100400000000017E-3</v>
      </c>
    </row>
    <row r="29" spans="1:4">
      <c r="A29" s="81" t="s">
        <v>27</v>
      </c>
      <c r="B29" s="82" t="s">
        <v>117</v>
      </c>
      <c r="C29" s="83" t="s">
        <v>23</v>
      </c>
      <c r="D29" s="174">
        <f>[5]bv_abc4!F32</f>
        <v>8.5100400000000015E-4</v>
      </c>
    </row>
    <row r="30" spans="1:4" ht="26.4">
      <c r="A30" s="81" t="s">
        <v>28</v>
      </c>
      <c r="B30" s="82" t="s">
        <v>115</v>
      </c>
      <c r="C30" s="83" t="s">
        <v>23</v>
      </c>
      <c r="D30" s="174">
        <f>[5]bv_abc4!F33</f>
        <v>2.0262000000000002E-2</v>
      </c>
    </row>
    <row r="31" spans="1:4" ht="26.4">
      <c r="A31" s="81" t="s">
        <v>29</v>
      </c>
      <c r="B31" s="82" t="s">
        <v>109</v>
      </c>
      <c r="C31" s="83" t="s">
        <v>23</v>
      </c>
      <c r="D31" s="174">
        <f>[5]bv_abc4!F34</f>
        <v>3.1946420000000003E-2</v>
      </c>
    </row>
    <row r="32" spans="1:4">
      <c r="A32" s="81" t="s">
        <v>30</v>
      </c>
      <c r="B32" s="82" t="s">
        <v>136</v>
      </c>
      <c r="C32" s="83" t="s">
        <v>25</v>
      </c>
      <c r="D32" s="174">
        <f>[5]bv_abc4!F26</f>
        <v>7.1981999999999999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160030060</oddHeader>
    <oddFooter>&amp;C&amp;"Times New Roman,обычный"&amp;9&amp;P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E27" sqref="E27:F27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5.25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153</v>
      </c>
      <c r="D5" s="178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4.25" customHeight="1">
      <c r="A8" s="86" t="s">
        <v>8</v>
      </c>
      <c r="B8" s="181" t="s">
        <v>154</v>
      </c>
      <c r="C8" s="181"/>
      <c r="D8" s="181"/>
      <c r="E8" s="181"/>
      <c r="F8" s="181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399.41/100</f>
        <v>3.9941000000000004</v>
      </c>
      <c r="F16" s="194"/>
      <c r="G16" s="68"/>
    </row>
    <row r="17" spans="1:7" s="69" customFormat="1" outlineLevel="1">
      <c r="A17" s="149" t="s">
        <v>19</v>
      </c>
      <c r="B17" s="150" t="s">
        <v>18</v>
      </c>
      <c r="C17" s="151" t="s">
        <v>20</v>
      </c>
      <c r="D17" s="150" t="s">
        <v>21</v>
      </c>
      <c r="E17" s="152">
        <v>13.3</v>
      </c>
      <c r="F17" s="152">
        <f>E16*E17</f>
        <v>53.121530000000007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12</v>
      </c>
      <c r="F18" s="196"/>
      <c r="G18" s="68"/>
    </row>
    <row r="19" spans="1:7" s="69" customFormat="1" outlineLevel="1">
      <c r="A19" s="149" t="s">
        <v>102</v>
      </c>
      <c r="B19" s="150" t="s">
        <v>18</v>
      </c>
      <c r="C19" s="151" t="s">
        <v>20</v>
      </c>
      <c r="D19" s="150" t="s">
        <v>21</v>
      </c>
      <c r="E19" s="152">
        <v>0.57769999999999999</v>
      </c>
      <c r="F19" s="153">
        <f>E18*E19</f>
        <v>6.9323999999999995</v>
      </c>
    </row>
    <row r="20" spans="1:7" s="158" customFormat="1" outlineLevel="1">
      <c r="A20" s="154" t="s">
        <v>103</v>
      </c>
      <c r="B20" s="155" t="s">
        <v>125</v>
      </c>
      <c r="C20" s="156" t="s">
        <v>126</v>
      </c>
      <c r="D20" s="155" t="s">
        <v>22</v>
      </c>
      <c r="E20" s="157">
        <v>0.28999999999999998</v>
      </c>
      <c r="F20" s="157">
        <f>E18*E20</f>
        <v>3.4799999999999995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f>E18</f>
        <v>12</v>
      </c>
      <c r="F21" s="196"/>
      <c r="G21" s="68"/>
    </row>
    <row r="22" spans="1:7" s="158" customFormat="1" outlineLevel="1">
      <c r="A22" s="154" t="s">
        <v>97</v>
      </c>
      <c r="B22" s="155" t="s">
        <v>125</v>
      </c>
      <c r="C22" s="156" t="s">
        <v>126</v>
      </c>
      <c r="D22" s="155" t="s">
        <v>22</v>
      </c>
      <c r="E22" s="157">
        <v>0.1696</v>
      </c>
      <c r="F22" s="159">
        <f>E21*E22</f>
        <v>2.0352000000000001</v>
      </c>
    </row>
    <row r="23" spans="1:7" s="70" customFormat="1">
      <c r="A23" s="91" t="s">
        <v>27</v>
      </c>
      <c r="B23" s="92" t="s">
        <v>129</v>
      </c>
      <c r="C23" s="92" t="s">
        <v>152</v>
      </c>
      <c r="D23" s="93" t="s">
        <v>127</v>
      </c>
      <c r="E23" s="195">
        <v>80</v>
      </c>
      <c r="F23" s="196"/>
      <c r="G23" s="68"/>
    </row>
    <row r="24" spans="1:7" s="69" customFormat="1" outlineLevel="1">
      <c r="A24" s="149" t="s">
        <v>31</v>
      </c>
      <c r="B24" s="150" t="s">
        <v>18</v>
      </c>
      <c r="C24" s="151" t="s">
        <v>20</v>
      </c>
      <c r="D24" s="150" t="s">
        <v>21</v>
      </c>
      <c r="E24" s="152">
        <v>1.6476</v>
      </c>
      <c r="F24" s="153">
        <f>E23*E24</f>
        <v>131.80799999999999</v>
      </c>
    </row>
    <row r="25" spans="1:7" s="165" customFormat="1" outlineLevel="1">
      <c r="A25" s="160" t="s">
        <v>104</v>
      </c>
      <c r="B25" s="161">
        <v>64614</v>
      </c>
      <c r="C25" s="162" t="s">
        <v>130</v>
      </c>
      <c r="D25" s="161" t="s">
        <v>131</v>
      </c>
      <c r="E25" s="163">
        <v>0.14219999999999999</v>
      </c>
      <c r="F25" s="171">
        <f>E23*E25</f>
        <v>11.375999999999999</v>
      </c>
    </row>
    <row r="26" spans="1:7" s="165" customFormat="1" outlineLevel="1">
      <c r="A26" s="166" t="s">
        <v>105</v>
      </c>
      <c r="B26" s="167" t="s">
        <v>128</v>
      </c>
      <c r="C26" s="168" t="s">
        <v>136</v>
      </c>
      <c r="D26" s="167" t="s">
        <v>25</v>
      </c>
      <c r="E26" s="169">
        <v>0.79979999999999996</v>
      </c>
      <c r="F26" s="170">
        <f>E23*E26</f>
        <v>63.983999999999995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5">
        <f>600.37/100</f>
        <v>6.0037000000000003</v>
      </c>
      <c r="F27" s="196"/>
      <c r="G27" s="68"/>
    </row>
    <row r="28" spans="1:7" s="69" customFormat="1" outlineLevel="1">
      <c r="A28" s="149" t="s">
        <v>94</v>
      </c>
      <c r="B28" s="150" t="s">
        <v>18</v>
      </c>
      <c r="C28" s="151" t="s">
        <v>20</v>
      </c>
      <c r="D28" s="150" t="s">
        <v>21</v>
      </c>
      <c r="E28" s="152">
        <v>31.98</v>
      </c>
      <c r="F28" s="153">
        <f>E27*E28</f>
        <v>191.99832600000002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29">
        <f>E27*E29</f>
        <v>2.821739</v>
      </c>
    </row>
    <row r="30" spans="1:7" s="165" customFormat="1" outlineLevel="1">
      <c r="A30" s="160" t="s">
        <v>107</v>
      </c>
      <c r="B30" s="161" t="s">
        <v>122</v>
      </c>
      <c r="C30" s="162" t="s">
        <v>121</v>
      </c>
      <c r="D30" s="161" t="s">
        <v>96</v>
      </c>
      <c r="E30" s="163">
        <v>115</v>
      </c>
      <c r="F30" s="171">
        <f>E27*E30</f>
        <v>690.42550000000006</v>
      </c>
    </row>
    <row r="31" spans="1:7" s="70" customFormat="1">
      <c r="A31" s="166" t="s">
        <v>110</v>
      </c>
      <c r="B31" s="167" t="s">
        <v>120</v>
      </c>
      <c r="C31" s="168" t="s">
        <v>119</v>
      </c>
      <c r="D31" s="167" t="s">
        <v>23</v>
      </c>
      <c r="E31" s="169">
        <v>1.26E-2</v>
      </c>
      <c r="F31" s="172">
        <f>E27*E31</f>
        <v>7.5646619999999998E-2</v>
      </c>
      <c r="G31" s="68"/>
    </row>
    <row r="32" spans="1:7" s="69" customFormat="1" outlineLevel="1">
      <c r="A32" s="166" t="s">
        <v>111</v>
      </c>
      <c r="B32" s="167" t="s">
        <v>118</v>
      </c>
      <c r="C32" s="168" t="s">
        <v>117</v>
      </c>
      <c r="D32" s="167" t="s">
        <v>23</v>
      </c>
      <c r="E32" s="169">
        <v>1.2600000000000001E-3</v>
      </c>
      <c r="F32" s="172">
        <f>E27*E32</f>
        <v>7.5646620000000006E-3</v>
      </c>
    </row>
    <row r="33" spans="1:7" s="158" customFormat="1" outlineLevel="1">
      <c r="A33" s="166" t="s">
        <v>112</v>
      </c>
      <c r="B33" s="167" t="s">
        <v>116</v>
      </c>
      <c r="C33" s="168" t="s">
        <v>115</v>
      </c>
      <c r="D33" s="167" t="s">
        <v>23</v>
      </c>
      <c r="E33" s="169">
        <v>0.03</v>
      </c>
      <c r="F33" s="172">
        <f>E27*E33</f>
        <v>0.18011099999999999</v>
      </c>
    </row>
    <row r="34" spans="1:7" s="165" customFormat="1" outlineLevel="1">
      <c r="A34" s="166" t="s">
        <v>113</v>
      </c>
      <c r="B34" s="167" t="s">
        <v>108</v>
      </c>
      <c r="C34" s="168" t="s">
        <v>109</v>
      </c>
      <c r="D34" s="167" t="s">
        <v>23</v>
      </c>
      <c r="E34" s="169">
        <v>4.7300000000000002E-2</v>
      </c>
      <c r="F34" s="172">
        <f>E27*E34</f>
        <v>0.28397501000000003</v>
      </c>
    </row>
    <row r="35" spans="1:7" s="165" customFormat="1" ht="13.8" outlineLevel="1" thickBot="1">
      <c r="A35" s="182"/>
      <c r="B35" s="183"/>
      <c r="C35" s="183"/>
      <c r="D35" s="183"/>
      <c r="E35" s="183"/>
      <c r="F35" s="184"/>
    </row>
    <row r="36" spans="1:7" s="165" customFormat="1" ht="13.5" customHeight="1" outlineLevel="1" thickTop="1">
      <c r="A36" s="185" t="s">
        <v>34</v>
      </c>
      <c r="B36" s="186"/>
      <c r="C36" s="186"/>
      <c r="D36" s="110"/>
      <c r="E36" s="111"/>
      <c r="F36" s="112"/>
    </row>
    <row r="37" spans="1:7" s="165" customFormat="1" outlineLevel="1">
      <c r="A37" s="187"/>
      <c r="B37" s="188"/>
      <c r="C37" s="188"/>
      <c r="D37" s="188"/>
      <c r="E37" s="188"/>
      <c r="F37" s="189"/>
    </row>
    <row r="38" spans="1:7" s="165" customFormat="1" outlineLevel="1">
      <c r="A38" s="113"/>
      <c r="B38" s="114"/>
      <c r="C38" s="115" t="s">
        <v>35</v>
      </c>
      <c r="D38" s="116"/>
      <c r="E38" s="117"/>
      <c r="F38" s="118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30">
        <f>F17+F19+F24+F28</f>
        <v>383.86025600000005</v>
      </c>
      <c r="G39" s="68"/>
    </row>
  </sheetData>
  <mergeCells count="21"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2018)&amp;C&amp;P&amp;R160030070</oddHeader>
    <oddFooter>&amp;CСтраниц -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abSelected="1" zoomScale="120" zoomScaleNormal="120" workbookViewId="0">
      <selection activeCell="B5" sqref="B5"/>
    </sheetView>
  </sheetViews>
  <sheetFormatPr defaultColWidth="9.33203125" defaultRowHeight="13.2"/>
  <cols>
    <col min="1" max="1" width="6.33203125" style="55" customWidth="1"/>
    <col min="2" max="2" width="63.33203125" style="55" customWidth="1"/>
    <col min="3" max="3" width="10.6640625" style="55" customWidth="1"/>
    <col min="4" max="4" width="14.44140625" style="55" customWidth="1"/>
    <col min="5" max="16384" width="9.33203125" style="55"/>
  </cols>
  <sheetData>
    <row r="2" spans="1:4" ht="75.75" customHeight="1">
      <c r="A2" s="202" t="str">
        <f>[6]bv_abc4!B2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19.5" customHeight="1">
      <c r="A4" s="203" t="str">
        <f>[6]bv_abc4!B8</f>
        <v>ВОССТАНОВЛЕНИЕ ТЕПЛОИЗОЛЯЦИИ ТЕПЛОВЫХ СЕТЕЙ ПО АДРЕСУ: Р-9-8 ДО ТВ-3 (Д-159 ММ L-800 П.М.)</v>
      </c>
      <c r="B4" s="203"/>
      <c r="C4" s="203"/>
      <c r="D4" s="203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39">
        <f>[6]bv_abc4!F39</f>
        <v>383.86025600000005</v>
      </c>
    </row>
    <row r="18" spans="1:4">
      <c r="A18" s="59"/>
      <c r="B18" s="60" t="s">
        <v>42</v>
      </c>
      <c r="C18" s="60" t="s">
        <v>21</v>
      </c>
      <c r="D18" s="140">
        <f>D17</f>
        <v>383.86025600000005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73">
        <f>[6]bv_abc4!F20+[6]bv_abc4!F22</f>
        <v>5.5152000000000001</v>
      </c>
    </row>
    <row r="22" spans="1:4">
      <c r="A22" s="81" t="s">
        <v>24</v>
      </c>
      <c r="B22" s="82" t="s">
        <v>132</v>
      </c>
      <c r="C22" s="83" t="s">
        <v>22</v>
      </c>
      <c r="D22" s="173">
        <f>[6]bv_abc4!F29</f>
        <v>2.821739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74">
        <f>[6]bv_abc4!F25</f>
        <v>11.375999999999999</v>
      </c>
    </row>
    <row r="27" spans="1:4">
      <c r="A27" s="81" t="s">
        <v>24</v>
      </c>
      <c r="B27" s="82" t="s">
        <v>121</v>
      </c>
      <c r="C27" s="83" t="s">
        <v>96</v>
      </c>
      <c r="D27" s="174">
        <f>[6]bv_abc4!F30</f>
        <v>690.42550000000006</v>
      </c>
    </row>
    <row r="28" spans="1:4" ht="26.4">
      <c r="A28" s="81" t="s">
        <v>26</v>
      </c>
      <c r="B28" s="82" t="s">
        <v>119</v>
      </c>
      <c r="C28" s="83" t="s">
        <v>23</v>
      </c>
      <c r="D28" s="174">
        <f>[6]bv_abc4!F31</f>
        <v>7.5646619999999998E-2</v>
      </c>
    </row>
    <row r="29" spans="1:4">
      <c r="A29" s="81" t="s">
        <v>27</v>
      </c>
      <c r="B29" s="82" t="s">
        <v>117</v>
      </c>
      <c r="C29" s="83" t="s">
        <v>23</v>
      </c>
      <c r="D29" s="174">
        <f>[6]bv_abc4!F32</f>
        <v>7.5646620000000006E-3</v>
      </c>
    </row>
    <row r="30" spans="1:4" ht="26.4">
      <c r="A30" s="81" t="s">
        <v>28</v>
      </c>
      <c r="B30" s="82" t="s">
        <v>115</v>
      </c>
      <c r="C30" s="83" t="s">
        <v>23</v>
      </c>
      <c r="D30" s="174">
        <f>[6]bv_abc4!F33</f>
        <v>0.18011099999999999</v>
      </c>
    </row>
    <row r="31" spans="1:4" ht="26.4">
      <c r="A31" s="81" t="s">
        <v>29</v>
      </c>
      <c r="B31" s="82" t="s">
        <v>109</v>
      </c>
      <c r="C31" s="83" t="s">
        <v>23</v>
      </c>
      <c r="D31" s="174">
        <f>[6]bv_abc4!F34</f>
        <v>0.28397501000000003</v>
      </c>
    </row>
    <row r="32" spans="1:4">
      <c r="A32" s="81" t="s">
        <v>30</v>
      </c>
      <c r="B32" s="82" t="s">
        <v>136</v>
      </c>
      <c r="C32" s="83" t="s">
        <v>25</v>
      </c>
      <c r="D32" s="174">
        <f>[6]bv_abc4!F26</f>
        <v>63.983999999999995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160030070</oddHeader>
    <oddFooter>&amp;C&amp;"Times New Roman,обычный"&amp;9&amp;P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1"/>
  <sheetViews>
    <sheetView showGridLines="0" workbookViewId="0">
      <selection activeCell="E493" sqref="E493:F493"/>
    </sheetView>
  </sheetViews>
  <sheetFormatPr defaultColWidth="9.109375" defaultRowHeight="13.2" outlineLevelRow="1"/>
  <cols>
    <col min="1" max="1" width="5.44140625" style="251" customWidth="1"/>
    <col min="2" max="2" width="13.5546875" style="251" customWidth="1"/>
    <col min="3" max="3" width="82.88671875" style="251" customWidth="1"/>
    <col min="4" max="6" width="10.109375" style="251" customWidth="1"/>
    <col min="7" max="16384" width="9.109375" style="251"/>
  </cols>
  <sheetData>
    <row r="1" spans="1:6" s="226" customFormat="1">
      <c r="F1" s="227" t="s">
        <v>4</v>
      </c>
    </row>
    <row r="2" spans="1:6" s="226" customFormat="1" ht="81.75" customHeight="1">
      <c r="B2" s="228" t="s">
        <v>155</v>
      </c>
      <c r="C2" s="228"/>
      <c r="D2" s="228"/>
      <c r="E2" s="228"/>
      <c r="F2" s="228"/>
    </row>
    <row r="3" spans="1:6" s="226" customFormat="1">
      <c r="A3" s="229"/>
      <c r="B3" s="230" t="s">
        <v>5</v>
      </c>
      <c r="C3" s="230"/>
      <c r="D3" s="230"/>
      <c r="E3" s="230"/>
      <c r="F3" s="230"/>
    </row>
    <row r="4" spans="1:6" s="226" customFormat="1">
      <c r="C4" s="231"/>
      <c r="D4" s="231"/>
      <c r="E4" s="231"/>
      <c r="F4" s="231"/>
    </row>
    <row r="5" spans="1:6" s="226" customFormat="1" ht="15.6">
      <c r="A5" s="232"/>
      <c r="B5" s="232"/>
      <c r="C5" s="233" t="s">
        <v>156</v>
      </c>
      <c r="D5" s="234" t="s">
        <v>157</v>
      </c>
      <c r="E5" s="234"/>
      <c r="F5" s="234"/>
    </row>
    <row r="6" spans="1:6" s="226" customFormat="1">
      <c r="A6" s="229"/>
      <c r="B6" s="235" t="s">
        <v>6</v>
      </c>
      <c r="C6" s="235"/>
      <c r="D6" s="235"/>
      <c r="E6" s="235"/>
      <c r="F6" s="235"/>
    </row>
    <row r="7" spans="1:6" s="226" customFormat="1">
      <c r="D7" s="231"/>
      <c r="F7" s="236" t="s">
        <v>7</v>
      </c>
    </row>
    <row r="8" spans="1:6" s="226" customFormat="1">
      <c r="A8" s="236" t="s">
        <v>8</v>
      </c>
      <c r="B8" s="228" t="s">
        <v>158</v>
      </c>
      <c r="C8" s="228"/>
      <c r="D8" s="228"/>
      <c r="E8" s="228"/>
      <c r="F8" s="228"/>
    </row>
    <row r="9" spans="1:6" s="226" customFormat="1">
      <c r="A9" s="229"/>
      <c r="B9" s="230" t="s">
        <v>9</v>
      </c>
      <c r="C9" s="230"/>
      <c r="D9" s="230"/>
      <c r="E9" s="230"/>
      <c r="F9" s="230"/>
    </row>
    <row r="10" spans="1:6" s="226" customFormat="1"/>
    <row r="11" spans="1:6" s="226" customFormat="1">
      <c r="A11" s="237" t="s">
        <v>10</v>
      </c>
      <c r="B11" s="237"/>
      <c r="C11" s="238"/>
      <c r="D11" s="238"/>
      <c r="E11" s="238"/>
      <c r="F11" s="238"/>
    </row>
    <row r="12" spans="1:6" s="242" customFormat="1" ht="12.75" customHeight="1">
      <c r="A12" s="239" t="s">
        <v>11</v>
      </c>
      <c r="B12" s="239" t="s">
        <v>12</v>
      </c>
      <c r="C12" s="239" t="s">
        <v>13</v>
      </c>
      <c r="D12" s="239" t="s">
        <v>14</v>
      </c>
      <c r="E12" s="240" t="s">
        <v>15</v>
      </c>
      <c r="F12" s="241"/>
    </row>
    <row r="13" spans="1:6" s="242" customFormat="1" ht="34.5" customHeight="1">
      <c r="A13" s="243"/>
      <c r="B13" s="243"/>
      <c r="C13" s="243"/>
      <c r="D13" s="243"/>
      <c r="E13" s="244" t="s">
        <v>16</v>
      </c>
      <c r="F13" s="244" t="s">
        <v>17</v>
      </c>
    </row>
    <row r="14" spans="1:6" s="247" customFormat="1">
      <c r="A14" s="245">
        <v>1</v>
      </c>
      <c r="B14" s="246">
        <v>2</v>
      </c>
      <c r="C14" s="246">
        <v>3</v>
      </c>
      <c r="D14" s="246">
        <v>4</v>
      </c>
      <c r="E14" s="246">
        <v>5</v>
      </c>
      <c r="F14" s="246">
        <v>6</v>
      </c>
    </row>
    <row r="15" spans="1:6">
      <c r="A15" s="248"/>
      <c r="B15" s="249"/>
      <c r="C15" s="249"/>
      <c r="D15" s="249"/>
      <c r="E15" s="249"/>
      <c r="F15" s="250"/>
    </row>
    <row r="16" spans="1:6" ht="15.75" customHeight="1">
      <c r="A16" s="252" t="s">
        <v>159</v>
      </c>
      <c r="B16" s="253"/>
      <c r="C16" s="253"/>
      <c r="D16" s="253"/>
      <c r="E16" s="253"/>
      <c r="F16" s="254"/>
    </row>
    <row r="17" spans="1:7" s="226" customFormat="1">
      <c r="A17" s="255" t="s">
        <v>18</v>
      </c>
      <c r="B17" s="256" t="s">
        <v>160</v>
      </c>
      <c r="C17" s="256" t="s">
        <v>161</v>
      </c>
      <c r="D17" s="257" t="s">
        <v>162</v>
      </c>
      <c r="E17" s="258">
        <v>2.56</v>
      </c>
      <c r="F17" s="259"/>
      <c r="G17" s="260"/>
    </row>
    <row r="18" spans="1:7" s="265" customFormat="1" outlineLevel="1">
      <c r="A18" s="261" t="s">
        <v>19</v>
      </c>
      <c r="B18" s="262" t="s">
        <v>18</v>
      </c>
      <c r="C18" s="263" t="s">
        <v>20</v>
      </c>
      <c r="D18" s="262" t="s">
        <v>21</v>
      </c>
      <c r="E18" s="264">
        <v>7.46</v>
      </c>
      <c r="F18" s="264">
        <v>19.0976</v>
      </c>
    </row>
    <row r="19" spans="1:7" s="270" customFormat="1" outlineLevel="1">
      <c r="A19" s="266" t="s">
        <v>163</v>
      </c>
      <c r="B19" s="267" t="s">
        <v>164</v>
      </c>
      <c r="C19" s="268" t="s">
        <v>165</v>
      </c>
      <c r="D19" s="267" t="s">
        <v>22</v>
      </c>
      <c r="E19" s="269">
        <v>0.04</v>
      </c>
      <c r="F19" s="269">
        <v>0.1024</v>
      </c>
    </row>
    <row r="20" spans="1:7" s="270" customFormat="1" outlineLevel="1">
      <c r="A20" s="271" t="s">
        <v>166</v>
      </c>
      <c r="B20" s="272" t="s">
        <v>167</v>
      </c>
      <c r="C20" s="273" t="s">
        <v>132</v>
      </c>
      <c r="D20" s="272" t="s">
        <v>22</v>
      </c>
      <c r="E20" s="274">
        <v>0.01</v>
      </c>
      <c r="F20" s="274">
        <v>2.5600000000000001E-2</v>
      </c>
    </row>
    <row r="21" spans="1:7" s="270" customFormat="1" outlineLevel="1">
      <c r="A21" s="271" t="s">
        <v>168</v>
      </c>
      <c r="B21" s="272" t="s">
        <v>169</v>
      </c>
      <c r="C21" s="273" t="s">
        <v>170</v>
      </c>
      <c r="D21" s="272" t="s">
        <v>22</v>
      </c>
      <c r="E21" s="274">
        <v>15.29</v>
      </c>
      <c r="F21" s="274">
        <v>39.142400000000002</v>
      </c>
    </row>
    <row r="22" spans="1:7" s="226" customFormat="1">
      <c r="A22" s="255" t="s">
        <v>24</v>
      </c>
      <c r="B22" s="256" t="s">
        <v>171</v>
      </c>
      <c r="C22" s="256" t="s">
        <v>172</v>
      </c>
      <c r="D22" s="257" t="s">
        <v>173</v>
      </c>
      <c r="E22" s="258">
        <v>0.54937999999999998</v>
      </c>
      <c r="F22" s="259"/>
      <c r="G22" s="260"/>
    </row>
    <row r="23" spans="1:7" s="265" customFormat="1" outlineLevel="1">
      <c r="A23" s="261" t="s">
        <v>102</v>
      </c>
      <c r="B23" s="262" t="s">
        <v>18</v>
      </c>
      <c r="C23" s="263" t="s">
        <v>20</v>
      </c>
      <c r="D23" s="262" t="s">
        <v>21</v>
      </c>
      <c r="E23" s="264">
        <v>15.6</v>
      </c>
      <c r="F23" s="264">
        <v>8.5702999999999996</v>
      </c>
    </row>
    <row r="24" spans="1:7" s="270" customFormat="1" outlineLevel="1">
      <c r="A24" s="266" t="s">
        <v>103</v>
      </c>
      <c r="B24" s="267" t="s">
        <v>174</v>
      </c>
      <c r="C24" s="268" t="s">
        <v>175</v>
      </c>
      <c r="D24" s="267" t="s">
        <v>22</v>
      </c>
      <c r="E24" s="269">
        <v>2.67</v>
      </c>
      <c r="F24" s="269">
        <v>1.4668000000000001</v>
      </c>
    </row>
    <row r="25" spans="1:7" s="226" customFormat="1">
      <c r="A25" s="255" t="s">
        <v>26</v>
      </c>
      <c r="B25" s="256" t="s">
        <v>176</v>
      </c>
      <c r="C25" s="256" t="s">
        <v>177</v>
      </c>
      <c r="D25" s="257" t="s">
        <v>173</v>
      </c>
      <c r="E25" s="258">
        <v>0.36625000000000002</v>
      </c>
      <c r="F25" s="259"/>
      <c r="G25" s="260"/>
    </row>
    <row r="26" spans="1:7" s="265" customFormat="1" outlineLevel="1">
      <c r="A26" s="261" t="s">
        <v>97</v>
      </c>
      <c r="B26" s="262" t="s">
        <v>18</v>
      </c>
      <c r="C26" s="263" t="s">
        <v>20</v>
      </c>
      <c r="D26" s="262" t="s">
        <v>21</v>
      </c>
      <c r="E26" s="264">
        <v>155</v>
      </c>
      <c r="F26" s="264">
        <v>56.768700000000003</v>
      </c>
    </row>
    <row r="27" spans="1:7" s="270" customFormat="1" ht="24" outlineLevel="1">
      <c r="A27" s="266" t="s">
        <v>178</v>
      </c>
      <c r="B27" s="267" t="s">
        <v>179</v>
      </c>
      <c r="C27" s="268" t="s">
        <v>180</v>
      </c>
      <c r="D27" s="267" t="s">
        <v>22</v>
      </c>
      <c r="E27" s="269">
        <v>44.08</v>
      </c>
      <c r="F27" s="269">
        <v>16.144300000000001</v>
      </c>
    </row>
    <row r="28" spans="1:7" s="270" customFormat="1" ht="24" outlineLevel="1">
      <c r="A28" s="271" t="s">
        <v>181</v>
      </c>
      <c r="B28" s="272" t="s">
        <v>182</v>
      </c>
      <c r="C28" s="273" t="s">
        <v>183</v>
      </c>
      <c r="D28" s="272" t="s">
        <v>22</v>
      </c>
      <c r="E28" s="274">
        <v>75</v>
      </c>
      <c r="F28" s="274">
        <v>27.468800000000002</v>
      </c>
    </row>
    <row r="29" spans="1:7" s="226" customFormat="1" ht="39.6">
      <c r="A29" s="255" t="s">
        <v>27</v>
      </c>
      <c r="B29" s="256" t="s">
        <v>184</v>
      </c>
      <c r="C29" s="256" t="s">
        <v>185</v>
      </c>
      <c r="D29" s="257" t="s">
        <v>23</v>
      </c>
      <c r="E29" s="258">
        <v>164.8133</v>
      </c>
      <c r="F29" s="259"/>
      <c r="G29" s="260"/>
    </row>
    <row r="30" spans="1:7" s="270" customFormat="1" ht="24" outlineLevel="1">
      <c r="A30" s="266" t="s">
        <v>31</v>
      </c>
      <c r="B30" s="267" t="s">
        <v>186</v>
      </c>
      <c r="C30" s="268" t="s">
        <v>187</v>
      </c>
      <c r="D30" s="267" t="s">
        <v>22</v>
      </c>
      <c r="E30" s="269">
        <v>2.4E-2</v>
      </c>
      <c r="F30" s="269">
        <v>3.9554999999999998</v>
      </c>
    </row>
    <row r="31" spans="1:7" s="226" customFormat="1" ht="52.8">
      <c r="A31" s="255" t="s">
        <v>28</v>
      </c>
      <c r="B31" s="256" t="s">
        <v>188</v>
      </c>
      <c r="C31" s="256" t="s">
        <v>189</v>
      </c>
      <c r="D31" s="257" t="s">
        <v>23</v>
      </c>
      <c r="E31" s="258">
        <v>164.8133</v>
      </c>
      <c r="F31" s="259"/>
      <c r="G31" s="260"/>
    </row>
    <row r="32" spans="1:7" s="270" customFormat="1" outlineLevel="1">
      <c r="A32" s="266" t="s">
        <v>94</v>
      </c>
      <c r="B32" s="267" t="s">
        <v>190</v>
      </c>
      <c r="C32" s="268" t="s">
        <v>191</v>
      </c>
      <c r="D32" s="267" t="s">
        <v>22</v>
      </c>
      <c r="E32" s="269">
        <v>6.9536000000000001E-2</v>
      </c>
      <c r="F32" s="269">
        <v>11.4605</v>
      </c>
    </row>
    <row r="33" spans="1:7" s="226" customFormat="1" ht="39.6">
      <c r="A33" s="255" t="s">
        <v>29</v>
      </c>
      <c r="B33" s="256" t="s">
        <v>192</v>
      </c>
      <c r="C33" s="256" t="s">
        <v>193</v>
      </c>
      <c r="D33" s="257" t="s">
        <v>194</v>
      </c>
      <c r="E33" s="258">
        <v>0.36625000000000002</v>
      </c>
      <c r="F33" s="259"/>
      <c r="G33" s="260"/>
    </row>
    <row r="34" spans="1:7" s="265" customFormat="1" outlineLevel="1">
      <c r="A34" s="261" t="s">
        <v>195</v>
      </c>
      <c r="B34" s="262" t="s">
        <v>18</v>
      </c>
      <c r="C34" s="263" t="s">
        <v>20</v>
      </c>
      <c r="D34" s="262" t="s">
        <v>21</v>
      </c>
      <c r="E34" s="264">
        <v>33</v>
      </c>
      <c r="F34" s="264">
        <v>12.0862</v>
      </c>
    </row>
    <row r="35" spans="1:7" s="270" customFormat="1" outlineLevel="1">
      <c r="A35" s="266" t="s">
        <v>196</v>
      </c>
      <c r="B35" s="267" t="s">
        <v>197</v>
      </c>
      <c r="C35" s="268" t="s">
        <v>198</v>
      </c>
      <c r="D35" s="267" t="s">
        <v>22</v>
      </c>
      <c r="E35" s="269">
        <v>0.36</v>
      </c>
      <c r="F35" s="269">
        <v>0.13184999999999999</v>
      </c>
    </row>
    <row r="36" spans="1:7" s="270" customFormat="1" outlineLevel="1">
      <c r="A36" s="271" t="s">
        <v>199</v>
      </c>
      <c r="B36" s="272" t="s">
        <v>164</v>
      </c>
      <c r="C36" s="273" t="s">
        <v>165</v>
      </c>
      <c r="D36" s="272" t="s">
        <v>22</v>
      </c>
      <c r="E36" s="274">
        <v>3.98</v>
      </c>
      <c r="F36" s="274">
        <v>1.4577</v>
      </c>
    </row>
    <row r="37" spans="1:7" s="270" customFormat="1" outlineLevel="1">
      <c r="A37" s="271" t="s">
        <v>200</v>
      </c>
      <c r="B37" s="272" t="s">
        <v>201</v>
      </c>
      <c r="C37" s="273" t="s">
        <v>202</v>
      </c>
      <c r="D37" s="272" t="s">
        <v>22</v>
      </c>
      <c r="E37" s="274">
        <v>2.35</v>
      </c>
      <c r="F37" s="274">
        <v>0.86068699999999998</v>
      </c>
    </row>
    <row r="38" spans="1:7" s="270" customFormat="1" outlineLevel="1">
      <c r="A38" s="271" t="s">
        <v>203</v>
      </c>
      <c r="B38" s="272" t="s">
        <v>204</v>
      </c>
      <c r="C38" s="273" t="s">
        <v>205</v>
      </c>
      <c r="D38" s="272" t="s">
        <v>22</v>
      </c>
      <c r="E38" s="274">
        <v>8.51</v>
      </c>
      <c r="F38" s="274">
        <v>3.1168</v>
      </c>
    </row>
    <row r="39" spans="1:7" s="270" customFormat="1" outlineLevel="1">
      <c r="A39" s="271" t="s">
        <v>206</v>
      </c>
      <c r="B39" s="272" t="s">
        <v>207</v>
      </c>
      <c r="C39" s="273" t="s">
        <v>208</v>
      </c>
      <c r="D39" s="272" t="s">
        <v>22</v>
      </c>
      <c r="E39" s="274">
        <v>19</v>
      </c>
      <c r="F39" s="274">
        <v>6.9588000000000001</v>
      </c>
    </row>
    <row r="40" spans="1:7" s="270" customFormat="1" outlineLevel="1">
      <c r="A40" s="271" t="s">
        <v>209</v>
      </c>
      <c r="B40" s="272" t="s">
        <v>210</v>
      </c>
      <c r="C40" s="273" t="s">
        <v>211</v>
      </c>
      <c r="D40" s="272" t="s">
        <v>22</v>
      </c>
      <c r="E40" s="274">
        <v>2.6</v>
      </c>
      <c r="F40" s="274">
        <v>0.95225000000000004</v>
      </c>
    </row>
    <row r="41" spans="1:7" s="279" customFormat="1" ht="24" outlineLevel="1">
      <c r="A41" s="275" t="s">
        <v>212</v>
      </c>
      <c r="B41" s="276" t="s">
        <v>213</v>
      </c>
      <c r="C41" s="277" t="s">
        <v>214</v>
      </c>
      <c r="D41" s="276" t="s">
        <v>25</v>
      </c>
      <c r="E41" s="278">
        <v>15</v>
      </c>
      <c r="F41" s="278">
        <v>5.4938000000000002</v>
      </c>
    </row>
    <row r="42" spans="1:7" s="279" customFormat="1" ht="24" outlineLevel="1">
      <c r="A42" s="280" t="s">
        <v>215</v>
      </c>
      <c r="B42" s="281" t="s">
        <v>216</v>
      </c>
      <c r="C42" s="282" t="s">
        <v>217</v>
      </c>
      <c r="D42" s="281" t="s">
        <v>25</v>
      </c>
      <c r="E42" s="283">
        <v>189</v>
      </c>
      <c r="F42" s="283">
        <v>69.221199999999996</v>
      </c>
    </row>
    <row r="43" spans="1:7" s="226" customFormat="1" ht="39.6">
      <c r="A43" s="255" t="s">
        <v>30</v>
      </c>
      <c r="B43" s="256" t="s">
        <v>218</v>
      </c>
      <c r="C43" s="256" t="s">
        <v>219</v>
      </c>
      <c r="D43" s="257" t="s">
        <v>194</v>
      </c>
      <c r="E43" s="258">
        <v>0.36625000000000002</v>
      </c>
      <c r="F43" s="259"/>
      <c r="G43" s="260"/>
    </row>
    <row r="44" spans="1:7" s="265" customFormat="1" outlineLevel="1">
      <c r="A44" s="261" t="s">
        <v>220</v>
      </c>
      <c r="B44" s="262" t="s">
        <v>18</v>
      </c>
      <c r="C44" s="263" t="s">
        <v>20</v>
      </c>
      <c r="D44" s="262" t="s">
        <v>21</v>
      </c>
      <c r="E44" s="264">
        <v>16.63</v>
      </c>
      <c r="F44" s="264">
        <v>6.0907</v>
      </c>
    </row>
    <row r="45" spans="1:7" s="270" customFormat="1" outlineLevel="1">
      <c r="A45" s="266" t="s">
        <v>221</v>
      </c>
      <c r="B45" s="267" t="s">
        <v>222</v>
      </c>
      <c r="C45" s="268" t="s">
        <v>223</v>
      </c>
      <c r="D45" s="267" t="s">
        <v>22</v>
      </c>
      <c r="E45" s="269">
        <v>1.39</v>
      </c>
      <c r="F45" s="269">
        <v>0.50908799999999998</v>
      </c>
    </row>
    <row r="46" spans="1:7" s="270" customFormat="1" outlineLevel="1">
      <c r="A46" s="271" t="s">
        <v>224</v>
      </c>
      <c r="B46" s="272" t="s">
        <v>225</v>
      </c>
      <c r="C46" s="273" t="s">
        <v>226</v>
      </c>
      <c r="D46" s="272" t="s">
        <v>22</v>
      </c>
      <c r="E46" s="274">
        <v>0.24</v>
      </c>
      <c r="F46" s="274">
        <v>8.7900000000000006E-2</v>
      </c>
    </row>
    <row r="47" spans="1:7" s="270" customFormat="1" outlineLevel="1">
      <c r="A47" s="271" t="s">
        <v>227</v>
      </c>
      <c r="B47" s="272" t="s">
        <v>210</v>
      </c>
      <c r="C47" s="273" t="s">
        <v>211</v>
      </c>
      <c r="D47" s="272" t="s">
        <v>22</v>
      </c>
      <c r="E47" s="274">
        <v>0.5</v>
      </c>
      <c r="F47" s="274">
        <v>0.18312500000000001</v>
      </c>
    </row>
    <row r="48" spans="1:7" s="270" customFormat="1" outlineLevel="1">
      <c r="A48" s="271" t="s">
        <v>228</v>
      </c>
      <c r="B48" s="272" t="s">
        <v>229</v>
      </c>
      <c r="C48" s="273" t="s">
        <v>230</v>
      </c>
      <c r="D48" s="272" t="s">
        <v>22</v>
      </c>
      <c r="E48" s="274">
        <v>0.12</v>
      </c>
      <c r="F48" s="274">
        <v>4.3950000000000003E-2</v>
      </c>
    </row>
    <row r="49" spans="1:7" s="270" customFormat="1" outlineLevel="1">
      <c r="A49" s="271" t="s">
        <v>231</v>
      </c>
      <c r="B49" s="272" t="s">
        <v>232</v>
      </c>
      <c r="C49" s="273" t="s">
        <v>233</v>
      </c>
      <c r="D49" s="272" t="s">
        <v>22</v>
      </c>
      <c r="E49" s="274">
        <v>1.39</v>
      </c>
      <c r="F49" s="274">
        <v>0.50908799999999998</v>
      </c>
    </row>
    <row r="50" spans="1:7" s="270" customFormat="1" outlineLevel="1">
      <c r="A50" s="271" t="s">
        <v>234</v>
      </c>
      <c r="B50" s="272" t="s">
        <v>235</v>
      </c>
      <c r="C50" s="273" t="s">
        <v>236</v>
      </c>
      <c r="D50" s="272" t="s">
        <v>22</v>
      </c>
      <c r="E50" s="274">
        <v>3.08</v>
      </c>
      <c r="F50" s="274">
        <v>1.1281000000000001</v>
      </c>
    </row>
    <row r="51" spans="1:7" s="270" customFormat="1" outlineLevel="1">
      <c r="A51" s="271" t="s">
        <v>237</v>
      </c>
      <c r="B51" s="272" t="s">
        <v>238</v>
      </c>
      <c r="C51" s="273" t="s">
        <v>239</v>
      </c>
      <c r="D51" s="272" t="s">
        <v>22</v>
      </c>
      <c r="E51" s="274">
        <v>1.37</v>
      </c>
      <c r="F51" s="274">
        <v>0.50176299999999996</v>
      </c>
    </row>
    <row r="52" spans="1:7" s="270" customFormat="1" outlineLevel="1">
      <c r="A52" s="271" t="s">
        <v>240</v>
      </c>
      <c r="B52" s="272" t="s">
        <v>241</v>
      </c>
      <c r="C52" s="273" t="s">
        <v>242</v>
      </c>
      <c r="D52" s="272" t="s">
        <v>22</v>
      </c>
      <c r="E52" s="274">
        <v>1.55</v>
      </c>
      <c r="F52" s="274">
        <v>0.56768799999999997</v>
      </c>
    </row>
    <row r="53" spans="1:7" s="279" customFormat="1" outlineLevel="1">
      <c r="A53" s="275" t="s">
        <v>243</v>
      </c>
      <c r="B53" s="276" t="s">
        <v>244</v>
      </c>
      <c r="C53" s="277" t="s">
        <v>245</v>
      </c>
      <c r="D53" s="276" t="s">
        <v>23</v>
      </c>
      <c r="E53" s="278">
        <v>92.5</v>
      </c>
      <c r="F53" s="278">
        <v>33.878100000000003</v>
      </c>
    </row>
    <row r="54" spans="1:7" s="279" customFormat="1" outlineLevel="1">
      <c r="A54" s="280" t="s">
        <v>246</v>
      </c>
      <c r="B54" s="281" t="s">
        <v>247</v>
      </c>
      <c r="C54" s="282" t="s">
        <v>248</v>
      </c>
      <c r="D54" s="281" t="s">
        <v>23</v>
      </c>
      <c r="E54" s="283">
        <v>1.0800000000000001E-2</v>
      </c>
      <c r="F54" s="283">
        <v>3.9550000000000002E-3</v>
      </c>
    </row>
    <row r="55" spans="1:7" s="226" customFormat="1" ht="26.4">
      <c r="A55" s="255" t="s">
        <v>249</v>
      </c>
      <c r="B55" s="256" t="s">
        <v>250</v>
      </c>
      <c r="C55" s="256" t="s">
        <v>251</v>
      </c>
      <c r="D55" s="257" t="s">
        <v>194</v>
      </c>
      <c r="E55" s="258">
        <v>0.36625000000000002</v>
      </c>
      <c r="F55" s="259"/>
      <c r="G55" s="260"/>
    </row>
    <row r="56" spans="1:7" s="265" customFormat="1" outlineLevel="1">
      <c r="A56" s="261" t="s">
        <v>252</v>
      </c>
      <c r="B56" s="262" t="s">
        <v>18</v>
      </c>
      <c r="C56" s="263" t="s">
        <v>20</v>
      </c>
      <c r="D56" s="262" t="s">
        <v>21</v>
      </c>
      <c r="E56" s="264">
        <v>2.3199999999999998</v>
      </c>
      <c r="F56" s="264">
        <v>0.84970000000000001</v>
      </c>
    </row>
    <row r="57" spans="1:7" s="270" customFormat="1" outlineLevel="1">
      <c r="A57" s="266" t="s">
        <v>253</v>
      </c>
      <c r="B57" s="267" t="s">
        <v>222</v>
      </c>
      <c r="C57" s="268" t="s">
        <v>223</v>
      </c>
      <c r="D57" s="267" t="s">
        <v>22</v>
      </c>
      <c r="E57" s="269">
        <v>0.68799999999999994</v>
      </c>
      <c r="F57" s="269">
        <v>0.25197999999999998</v>
      </c>
    </row>
    <row r="58" spans="1:7" s="270" customFormat="1" outlineLevel="1">
      <c r="A58" s="271" t="s">
        <v>254</v>
      </c>
      <c r="B58" s="272" t="s">
        <v>225</v>
      </c>
      <c r="C58" s="273" t="s">
        <v>226</v>
      </c>
      <c r="D58" s="272" t="s">
        <v>22</v>
      </c>
      <c r="E58" s="274">
        <v>0.12</v>
      </c>
      <c r="F58" s="274">
        <v>4.3950000000000003E-2</v>
      </c>
    </row>
    <row r="59" spans="1:7" s="270" customFormat="1" outlineLevel="1">
      <c r="A59" s="271" t="s">
        <v>255</v>
      </c>
      <c r="B59" s="272" t="s">
        <v>229</v>
      </c>
      <c r="C59" s="273" t="s">
        <v>230</v>
      </c>
      <c r="D59" s="272" t="s">
        <v>22</v>
      </c>
      <c r="E59" s="274">
        <v>0.06</v>
      </c>
      <c r="F59" s="274">
        <v>2.1975000000000001E-2</v>
      </c>
    </row>
    <row r="60" spans="1:7" s="270" customFormat="1" outlineLevel="1">
      <c r="A60" s="271" t="s">
        <v>256</v>
      </c>
      <c r="B60" s="272" t="s">
        <v>232</v>
      </c>
      <c r="C60" s="273" t="s">
        <v>233</v>
      </c>
      <c r="D60" s="272" t="s">
        <v>22</v>
      </c>
      <c r="E60" s="274">
        <v>0.68799999999999994</v>
      </c>
      <c r="F60" s="274">
        <v>0.25197999999999998</v>
      </c>
    </row>
    <row r="61" spans="1:7" s="279" customFormat="1" outlineLevel="1">
      <c r="A61" s="275" t="s">
        <v>257</v>
      </c>
      <c r="B61" s="276" t="s">
        <v>244</v>
      </c>
      <c r="C61" s="277" t="s">
        <v>245</v>
      </c>
      <c r="D61" s="276" t="s">
        <v>23</v>
      </c>
      <c r="E61" s="278">
        <v>46.24</v>
      </c>
      <c r="F61" s="278">
        <v>16.935400000000001</v>
      </c>
    </row>
    <row r="62" spans="1:7" s="279" customFormat="1" outlineLevel="1">
      <c r="A62" s="280" t="s">
        <v>258</v>
      </c>
      <c r="B62" s="281" t="s">
        <v>247</v>
      </c>
      <c r="C62" s="282" t="s">
        <v>248</v>
      </c>
      <c r="D62" s="281" t="s">
        <v>23</v>
      </c>
      <c r="E62" s="283">
        <v>5.5999999999999999E-3</v>
      </c>
      <c r="F62" s="283">
        <v>2.0509999999999999E-3</v>
      </c>
    </row>
    <row r="63" spans="1:7" s="226" customFormat="1" ht="39.6">
      <c r="A63" s="255" t="s">
        <v>259</v>
      </c>
      <c r="B63" s="256" t="s">
        <v>260</v>
      </c>
      <c r="C63" s="256" t="s">
        <v>261</v>
      </c>
      <c r="D63" s="257" t="s">
        <v>194</v>
      </c>
      <c r="E63" s="258">
        <v>0.36625000000000002</v>
      </c>
      <c r="F63" s="259"/>
      <c r="G63" s="260"/>
    </row>
    <row r="64" spans="1:7" s="265" customFormat="1" outlineLevel="1">
      <c r="A64" s="261" t="s">
        <v>262</v>
      </c>
      <c r="B64" s="262" t="s">
        <v>18</v>
      </c>
      <c r="C64" s="263" t="s">
        <v>20</v>
      </c>
      <c r="D64" s="262" t="s">
        <v>21</v>
      </c>
      <c r="E64" s="264">
        <v>16.63</v>
      </c>
      <c r="F64" s="264">
        <v>6.0907</v>
      </c>
    </row>
    <row r="65" spans="1:7" s="270" customFormat="1" outlineLevel="1">
      <c r="A65" s="266" t="s">
        <v>263</v>
      </c>
      <c r="B65" s="267" t="s">
        <v>222</v>
      </c>
      <c r="C65" s="268" t="s">
        <v>223</v>
      </c>
      <c r="D65" s="267" t="s">
        <v>22</v>
      </c>
      <c r="E65" s="269">
        <v>1.44</v>
      </c>
      <c r="F65" s="269">
        <v>0.52739999999999998</v>
      </c>
    </row>
    <row r="66" spans="1:7" s="270" customFormat="1" outlineLevel="1">
      <c r="A66" s="271" t="s">
        <v>264</v>
      </c>
      <c r="B66" s="272" t="s">
        <v>225</v>
      </c>
      <c r="C66" s="273" t="s">
        <v>226</v>
      </c>
      <c r="D66" s="272" t="s">
        <v>22</v>
      </c>
      <c r="E66" s="274">
        <v>0.24</v>
      </c>
      <c r="F66" s="274">
        <v>8.7900000000000006E-2</v>
      </c>
    </row>
    <row r="67" spans="1:7" s="270" customFormat="1" outlineLevel="1">
      <c r="A67" s="271" t="s">
        <v>265</v>
      </c>
      <c r="B67" s="272" t="s">
        <v>210</v>
      </c>
      <c r="C67" s="273" t="s">
        <v>211</v>
      </c>
      <c r="D67" s="272" t="s">
        <v>22</v>
      </c>
      <c r="E67" s="274">
        <v>0.5</v>
      </c>
      <c r="F67" s="274">
        <v>0.18312500000000001</v>
      </c>
    </row>
    <row r="68" spans="1:7" s="270" customFormat="1" outlineLevel="1">
      <c r="A68" s="271" t="s">
        <v>266</v>
      </c>
      <c r="B68" s="272" t="s">
        <v>229</v>
      </c>
      <c r="C68" s="273" t="s">
        <v>230</v>
      </c>
      <c r="D68" s="272" t="s">
        <v>22</v>
      </c>
      <c r="E68" s="274">
        <v>0.12</v>
      </c>
      <c r="F68" s="274">
        <v>4.3950000000000003E-2</v>
      </c>
    </row>
    <row r="69" spans="1:7" s="270" customFormat="1" outlineLevel="1">
      <c r="A69" s="271" t="s">
        <v>267</v>
      </c>
      <c r="B69" s="272" t="s">
        <v>232</v>
      </c>
      <c r="C69" s="273" t="s">
        <v>233</v>
      </c>
      <c r="D69" s="272" t="s">
        <v>22</v>
      </c>
      <c r="E69" s="274">
        <v>1.44</v>
      </c>
      <c r="F69" s="274">
        <v>0.52739999999999998</v>
      </c>
    </row>
    <row r="70" spans="1:7" s="270" customFormat="1" outlineLevel="1">
      <c r="A70" s="271" t="s">
        <v>268</v>
      </c>
      <c r="B70" s="272" t="s">
        <v>235</v>
      </c>
      <c r="C70" s="273" t="s">
        <v>236</v>
      </c>
      <c r="D70" s="272" t="s">
        <v>22</v>
      </c>
      <c r="E70" s="274">
        <v>3.08</v>
      </c>
      <c r="F70" s="274">
        <v>1.1281000000000001</v>
      </c>
    </row>
    <row r="71" spans="1:7" s="270" customFormat="1" outlineLevel="1">
      <c r="A71" s="271" t="s">
        <v>269</v>
      </c>
      <c r="B71" s="272" t="s">
        <v>238</v>
      </c>
      <c r="C71" s="273" t="s">
        <v>239</v>
      </c>
      <c r="D71" s="272" t="s">
        <v>22</v>
      </c>
      <c r="E71" s="274">
        <v>1.37</v>
      </c>
      <c r="F71" s="274">
        <v>0.50176299999999996</v>
      </c>
    </row>
    <row r="72" spans="1:7" s="270" customFormat="1" outlineLevel="1">
      <c r="A72" s="271" t="s">
        <v>270</v>
      </c>
      <c r="B72" s="272" t="s">
        <v>241</v>
      </c>
      <c r="C72" s="273" t="s">
        <v>242</v>
      </c>
      <c r="D72" s="272" t="s">
        <v>22</v>
      </c>
      <c r="E72" s="274">
        <v>1.55</v>
      </c>
      <c r="F72" s="274">
        <v>0.56768799999999997</v>
      </c>
    </row>
    <row r="73" spans="1:7" s="279" customFormat="1" outlineLevel="1">
      <c r="A73" s="275" t="s">
        <v>271</v>
      </c>
      <c r="B73" s="276" t="s">
        <v>272</v>
      </c>
      <c r="C73" s="277" t="s">
        <v>273</v>
      </c>
      <c r="D73" s="276" t="s">
        <v>23</v>
      </c>
      <c r="E73" s="278">
        <v>96.6</v>
      </c>
      <c r="F73" s="278">
        <v>35.379800000000003</v>
      </c>
    </row>
    <row r="74" spans="1:7" s="279" customFormat="1" outlineLevel="1">
      <c r="A74" s="280" t="s">
        <v>274</v>
      </c>
      <c r="B74" s="281" t="s">
        <v>247</v>
      </c>
      <c r="C74" s="282" t="s">
        <v>248</v>
      </c>
      <c r="D74" s="281" t="s">
        <v>23</v>
      </c>
      <c r="E74" s="283">
        <v>1.0800000000000001E-2</v>
      </c>
      <c r="F74" s="283">
        <v>3.9550000000000002E-3</v>
      </c>
    </row>
    <row r="75" spans="1:7" s="226" customFormat="1" ht="52.8">
      <c r="A75" s="255" t="s">
        <v>275</v>
      </c>
      <c r="B75" s="256" t="s">
        <v>188</v>
      </c>
      <c r="C75" s="256" t="s">
        <v>276</v>
      </c>
      <c r="D75" s="257" t="s">
        <v>23</v>
      </c>
      <c r="E75" s="258">
        <v>119.544</v>
      </c>
      <c r="F75" s="259"/>
      <c r="G75" s="260"/>
    </row>
    <row r="76" spans="1:7" s="270" customFormat="1" outlineLevel="1">
      <c r="A76" s="266" t="s">
        <v>277</v>
      </c>
      <c r="B76" s="267" t="s">
        <v>190</v>
      </c>
      <c r="C76" s="268" t="s">
        <v>191</v>
      </c>
      <c r="D76" s="267" t="s">
        <v>22</v>
      </c>
      <c r="E76" s="269">
        <v>6.9536000000000001E-2</v>
      </c>
      <c r="F76" s="269">
        <v>8.3125999999999998</v>
      </c>
    </row>
    <row r="77" spans="1:7" s="226" customFormat="1" ht="52.8">
      <c r="A77" s="255" t="s">
        <v>278</v>
      </c>
      <c r="B77" s="256" t="s">
        <v>188</v>
      </c>
      <c r="C77" s="256" t="s">
        <v>279</v>
      </c>
      <c r="D77" s="257" t="s">
        <v>23</v>
      </c>
      <c r="E77" s="258">
        <v>88.046499999999995</v>
      </c>
      <c r="F77" s="259"/>
      <c r="G77" s="260"/>
    </row>
    <row r="78" spans="1:7" s="270" customFormat="1" outlineLevel="1">
      <c r="A78" s="266" t="s">
        <v>280</v>
      </c>
      <c r="B78" s="267" t="s">
        <v>190</v>
      </c>
      <c r="C78" s="268" t="s">
        <v>191</v>
      </c>
      <c r="D78" s="267" t="s">
        <v>22</v>
      </c>
      <c r="E78" s="269">
        <v>6.9536000000000001E-2</v>
      </c>
      <c r="F78" s="269">
        <v>6.1223999999999998</v>
      </c>
    </row>
    <row r="79" spans="1:7" ht="15.75" customHeight="1">
      <c r="A79" s="252" t="s">
        <v>281</v>
      </c>
      <c r="B79" s="253"/>
      <c r="C79" s="253"/>
      <c r="D79" s="253"/>
      <c r="E79" s="253"/>
      <c r="F79" s="254"/>
    </row>
    <row r="80" spans="1:7" s="226" customFormat="1" ht="26.4">
      <c r="A80" s="255" t="s">
        <v>282</v>
      </c>
      <c r="B80" s="256" t="s">
        <v>283</v>
      </c>
      <c r="C80" s="256" t="s">
        <v>284</v>
      </c>
      <c r="D80" s="257" t="s">
        <v>285</v>
      </c>
      <c r="E80" s="258">
        <v>17.579999999999998</v>
      </c>
      <c r="F80" s="259"/>
      <c r="G80" s="260"/>
    </row>
    <row r="81" spans="1:7" s="265" customFormat="1" outlineLevel="1">
      <c r="A81" s="261" t="s">
        <v>286</v>
      </c>
      <c r="B81" s="262" t="s">
        <v>18</v>
      </c>
      <c r="C81" s="263" t="s">
        <v>20</v>
      </c>
      <c r="D81" s="262" t="s">
        <v>21</v>
      </c>
      <c r="E81" s="264">
        <v>1.28</v>
      </c>
      <c r="F81" s="264">
        <v>22.502400000000002</v>
      </c>
    </row>
    <row r="82" spans="1:7" s="270" customFormat="1" ht="24" outlineLevel="1">
      <c r="A82" s="266" t="s">
        <v>287</v>
      </c>
      <c r="B82" s="267" t="s">
        <v>288</v>
      </c>
      <c r="C82" s="268" t="s">
        <v>289</v>
      </c>
      <c r="D82" s="267" t="s">
        <v>22</v>
      </c>
      <c r="E82" s="269">
        <v>0.11</v>
      </c>
      <c r="F82" s="269">
        <v>1.9338</v>
      </c>
    </row>
    <row r="83" spans="1:7" s="270" customFormat="1" outlineLevel="1">
      <c r="A83" s="271" t="s">
        <v>290</v>
      </c>
      <c r="B83" s="272" t="s">
        <v>167</v>
      </c>
      <c r="C83" s="273" t="s">
        <v>132</v>
      </c>
      <c r="D83" s="272" t="s">
        <v>22</v>
      </c>
      <c r="E83" s="274">
        <v>0.15</v>
      </c>
      <c r="F83" s="274">
        <v>2.637</v>
      </c>
    </row>
    <row r="84" spans="1:7" s="279" customFormat="1" outlineLevel="1">
      <c r="A84" s="275" t="s">
        <v>291</v>
      </c>
      <c r="B84" s="276" t="s">
        <v>292</v>
      </c>
      <c r="C84" s="277" t="s">
        <v>293</v>
      </c>
      <c r="D84" s="276" t="s">
        <v>23</v>
      </c>
      <c r="E84" s="278">
        <v>1.8000000000000001E-4</v>
      </c>
      <c r="F84" s="278">
        <v>3.1640000000000001E-3</v>
      </c>
    </row>
    <row r="85" spans="1:7" s="279" customFormat="1" ht="24" outlineLevel="1">
      <c r="A85" s="280" t="s">
        <v>294</v>
      </c>
      <c r="B85" s="281" t="s">
        <v>295</v>
      </c>
      <c r="C85" s="282" t="s">
        <v>296</v>
      </c>
      <c r="D85" s="281" t="s">
        <v>25</v>
      </c>
      <c r="E85" s="283">
        <v>3.5999999999999997E-2</v>
      </c>
      <c r="F85" s="283">
        <v>0.63288</v>
      </c>
    </row>
    <row r="86" spans="1:7" s="279" customFormat="1" ht="24" outlineLevel="1">
      <c r="A86" s="280" t="s">
        <v>297</v>
      </c>
      <c r="B86" s="281" t="s">
        <v>298</v>
      </c>
      <c r="C86" s="282" t="s">
        <v>299</v>
      </c>
      <c r="D86" s="281" t="s">
        <v>25</v>
      </c>
      <c r="E86" s="283">
        <v>3.4000000000000002E-2</v>
      </c>
      <c r="F86" s="283">
        <v>0.59772000000000003</v>
      </c>
    </row>
    <row r="87" spans="1:7" s="279" customFormat="1" outlineLevel="1">
      <c r="A87" s="280" t="s">
        <v>300</v>
      </c>
      <c r="B87" s="281" t="s">
        <v>301</v>
      </c>
      <c r="C87" s="282" t="s">
        <v>302</v>
      </c>
      <c r="D87" s="281" t="s">
        <v>25</v>
      </c>
      <c r="E87" s="283">
        <v>1.6000000000000001E-3</v>
      </c>
      <c r="F87" s="283">
        <v>2.8128E-2</v>
      </c>
    </row>
    <row r="88" spans="1:7" s="226" customFormat="1" ht="26.4">
      <c r="A88" s="255" t="s">
        <v>303</v>
      </c>
      <c r="B88" s="256" t="s">
        <v>304</v>
      </c>
      <c r="C88" s="256" t="s">
        <v>305</v>
      </c>
      <c r="D88" s="257" t="s">
        <v>306</v>
      </c>
      <c r="E88" s="284">
        <v>11.9</v>
      </c>
      <c r="F88" s="285"/>
      <c r="G88" s="260"/>
    </row>
    <row r="89" spans="1:7" ht="15.75" customHeight="1">
      <c r="A89" s="252" t="s">
        <v>307</v>
      </c>
      <c r="B89" s="253"/>
      <c r="C89" s="253"/>
      <c r="D89" s="253"/>
      <c r="E89" s="253"/>
      <c r="F89" s="254"/>
    </row>
    <row r="90" spans="1:7" s="226" customFormat="1" ht="66">
      <c r="A90" s="255" t="s">
        <v>308</v>
      </c>
      <c r="B90" s="256" t="s">
        <v>309</v>
      </c>
      <c r="C90" s="256" t="s">
        <v>310</v>
      </c>
      <c r="D90" s="257" t="s">
        <v>173</v>
      </c>
      <c r="E90" s="258">
        <v>6.216E-2</v>
      </c>
      <c r="F90" s="259"/>
      <c r="G90" s="260"/>
    </row>
    <row r="91" spans="1:7" s="265" customFormat="1" outlineLevel="1">
      <c r="A91" s="261" t="s">
        <v>311</v>
      </c>
      <c r="B91" s="262" t="s">
        <v>18</v>
      </c>
      <c r="C91" s="263" t="s">
        <v>20</v>
      </c>
      <c r="D91" s="262" t="s">
        <v>21</v>
      </c>
      <c r="E91" s="264">
        <v>322</v>
      </c>
      <c r="F91" s="264">
        <v>20.015499999999999</v>
      </c>
    </row>
    <row r="92" spans="1:7" s="226" customFormat="1" ht="26.4">
      <c r="A92" s="255" t="s">
        <v>312</v>
      </c>
      <c r="B92" s="256" t="s">
        <v>313</v>
      </c>
      <c r="C92" s="256" t="s">
        <v>314</v>
      </c>
      <c r="D92" s="257" t="s">
        <v>315</v>
      </c>
      <c r="E92" s="258">
        <v>0.45136199999999999</v>
      </c>
      <c r="F92" s="259"/>
      <c r="G92" s="260"/>
    </row>
    <row r="93" spans="1:7" s="265" customFormat="1" outlineLevel="1">
      <c r="A93" s="261" t="s">
        <v>316</v>
      </c>
      <c r="B93" s="262" t="s">
        <v>18</v>
      </c>
      <c r="C93" s="263" t="s">
        <v>20</v>
      </c>
      <c r="D93" s="262" t="s">
        <v>21</v>
      </c>
      <c r="E93" s="264">
        <v>8</v>
      </c>
      <c r="F93" s="264">
        <v>3.6109</v>
      </c>
    </row>
    <row r="94" spans="1:7" s="270" customFormat="1" ht="24" outlineLevel="1">
      <c r="A94" s="266" t="s">
        <v>317</v>
      </c>
      <c r="B94" s="267" t="s">
        <v>318</v>
      </c>
      <c r="C94" s="268" t="s">
        <v>319</v>
      </c>
      <c r="D94" s="267" t="s">
        <v>22</v>
      </c>
      <c r="E94" s="269">
        <v>17.7</v>
      </c>
      <c r="F94" s="269">
        <v>7.9890999999999996</v>
      </c>
    </row>
    <row r="95" spans="1:7" s="226" customFormat="1" ht="39.6">
      <c r="A95" s="255" t="s">
        <v>320</v>
      </c>
      <c r="B95" s="256" t="s">
        <v>321</v>
      </c>
      <c r="C95" s="256" t="s">
        <v>322</v>
      </c>
      <c r="D95" s="257" t="s">
        <v>173</v>
      </c>
      <c r="E95" s="258">
        <v>0.1396</v>
      </c>
      <c r="F95" s="259"/>
      <c r="G95" s="260"/>
    </row>
    <row r="96" spans="1:7" s="265" customFormat="1" outlineLevel="1">
      <c r="A96" s="261" t="s">
        <v>323</v>
      </c>
      <c r="B96" s="262" t="s">
        <v>18</v>
      </c>
      <c r="C96" s="263" t="s">
        <v>20</v>
      </c>
      <c r="D96" s="262" t="s">
        <v>21</v>
      </c>
      <c r="E96" s="264">
        <v>184.8</v>
      </c>
      <c r="F96" s="264">
        <v>25.798100000000002</v>
      </c>
    </row>
    <row r="97" spans="1:7" s="226" customFormat="1" ht="26.4">
      <c r="A97" s="255" t="s">
        <v>324</v>
      </c>
      <c r="B97" s="256" t="s">
        <v>325</v>
      </c>
      <c r="C97" s="256" t="s">
        <v>326</v>
      </c>
      <c r="D97" s="257" t="s">
        <v>23</v>
      </c>
      <c r="E97" s="258">
        <v>33.290399999999998</v>
      </c>
      <c r="F97" s="259"/>
      <c r="G97" s="260"/>
    </row>
    <row r="98" spans="1:7" s="270" customFormat="1" ht="24" outlineLevel="1">
      <c r="A98" s="266" t="s">
        <v>327</v>
      </c>
      <c r="B98" s="267" t="s">
        <v>186</v>
      </c>
      <c r="C98" s="268" t="s">
        <v>187</v>
      </c>
      <c r="D98" s="267" t="s">
        <v>22</v>
      </c>
      <c r="E98" s="269">
        <v>2.9000000000000001E-2</v>
      </c>
      <c r="F98" s="269">
        <v>0.965422</v>
      </c>
    </row>
    <row r="99" spans="1:7" s="226" customFormat="1" ht="52.8">
      <c r="A99" s="255" t="s">
        <v>328</v>
      </c>
      <c r="B99" s="256" t="s">
        <v>188</v>
      </c>
      <c r="C99" s="256" t="s">
        <v>134</v>
      </c>
      <c r="D99" s="257" t="s">
        <v>23</v>
      </c>
      <c r="E99" s="258">
        <v>778.03769999999997</v>
      </c>
      <c r="F99" s="259"/>
      <c r="G99" s="260"/>
    </row>
    <row r="100" spans="1:7" s="270" customFormat="1" outlineLevel="1">
      <c r="A100" s="266" t="s">
        <v>329</v>
      </c>
      <c r="B100" s="267" t="s">
        <v>190</v>
      </c>
      <c r="C100" s="268" t="s">
        <v>191</v>
      </c>
      <c r="D100" s="267" t="s">
        <v>22</v>
      </c>
      <c r="E100" s="269">
        <v>6.9536000000000001E-2</v>
      </c>
      <c r="F100" s="269">
        <v>54.101599999999998</v>
      </c>
    </row>
    <row r="101" spans="1:7" s="226" customFormat="1">
      <c r="A101" s="255" t="s">
        <v>330</v>
      </c>
      <c r="B101" s="256" t="s">
        <v>331</v>
      </c>
      <c r="C101" s="256" t="s">
        <v>332</v>
      </c>
      <c r="D101" s="257" t="s">
        <v>25</v>
      </c>
      <c r="E101" s="284">
        <v>518.69179999999994</v>
      </c>
      <c r="F101" s="285"/>
      <c r="G101" s="260"/>
    </row>
    <row r="102" spans="1:7" s="226" customFormat="1" ht="52.8">
      <c r="A102" s="255" t="s">
        <v>333</v>
      </c>
      <c r="B102" s="256" t="s">
        <v>188</v>
      </c>
      <c r="C102" s="256" t="s">
        <v>334</v>
      </c>
      <c r="D102" s="257" t="s">
        <v>23</v>
      </c>
      <c r="E102" s="258">
        <v>829.90689999999995</v>
      </c>
      <c r="F102" s="259"/>
      <c r="G102" s="260"/>
    </row>
    <row r="103" spans="1:7" s="270" customFormat="1" outlineLevel="1">
      <c r="A103" s="266" t="s">
        <v>335</v>
      </c>
      <c r="B103" s="267" t="s">
        <v>190</v>
      </c>
      <c r="C103" s="268" t="s">
        <v>191</v>
      </c>
      <c r="D103" s="267" t="s">
        <v>22</v>
      </c>
      <c r="E103" s="269">
        <v>6.9536000000000001E-2</v>
      </c>
      <c r="F103" s="269">
        <v>57.708399999999997</v>
      </c>
    </row>
    <row r="104" spans="1:7" s="226" customFormat="1" ht="26.4">
      <c r="A104" s="255" t="s">
        <v>336</v>
      </c>
      <c r="B104" s="256" t="s">
        <v>337</v>
      </c>
      <c r="C104" s="256" t="s">
        <v>338</v>
      </c>
      <c r="D104" s="257" t="s">
        <v>315</v>
      </c>
      <c r="E104" s="258">
        <v>0.46682299999999999</v>
      </c>
      <c r="F104" s="259"/>
      <c r="G104" s="260"/>
    </row>
    <row r="105" spans="1:7" s="270" customFormat="1" outlineLevel="1">
      <c r="A105" s="266" t="s">
        <v>339</v>
      </c>
      <c r="B105" s="267" t="s">
        <v>201</v>
      </c>
      <c r="C105" s="268" t="s">
        <v>202</v>
      </c>
      <c r="D105" s="267" t="s">
        <v>22</v>
      </c>
      <c r="E105" s="269">
        <v>4.76</v>
      </c>
      <c r="F105" s="269">
        <v>2.2221000000000002</v>
      </c>
    </row>
    <row r="106" spans="1:7" s="226" customFormat="1">
      <c r="A106" s="255" t="s">
        <v>340</v>
      </c>
      <c r="B106" s="256" t="s">
        <v>341</v>
      </c>
      <c r="C106" s="256" t="s">
        <v>342</v>
      </c>
      <c r="D106" s="257" t="s">
        <v>173</v>
      </c>
      <c r="E106" s="258">
        <v>0.51869200000000004</v>
      </c>
      <c r="F106" s="259"/>
      <c r="G106" s="260"/>
    </row>
    <row r="107" spans="1:7" s="265" customFormat="1" outlineLevel="1">
      <c r="A107" s="261" t="s">
        <v>343</v>
      </c>
      <c r="B107" s="262" t="s">
        <v>18</v>
      </c>
      <c r="C107" s="263" t="s">
        <v>20</v>
      </c>
      <c r="D107" s="262" t="s">
        <v>21</v>
      </c>
      <c r="E107" s="264">
        <v>121</v>
      </c>
      <c r="F107" s="264">
        <v>62.761699999999998</v>
      </c>
    </row>
    <row r="108" spans="1:7" s="226" customFormat="1" ht="26.4">
      <c r="A108" s="255" t="s">
        <v>344</v>
      </c>
      <c r="B108" s="256" t="s">
        <v>345</v>
      </c>
      <c r="C108" s="256" t="s">
        <v>346</v>
      </c>
      <c r="D108" s="257" t="s">
        <v>173</v>
      </c>
      <c r="E108" s="258">
        <v>4.6681999999999997</v>
      </c>
      <c r="F108" s="259"/>
      <c r="G108" s="260"/>
    </row>
    <row r="109" spans="1:7" s="265" customFormat="1" outlineLevel="1">
      <c r="A109" s="261" t="s">
        <v>347</v>
      </c>
      <c r="B109" s="262" t="s">
        <v>18</v>
      </c>
      <c r="C109" s="263" t="s">
        <v>20</v>
      </c>
      <c r="D109" s="262" t="s">
        <v>21</v>
      </c>
      <c r="E109" s="264">
        <v>14.96</v>
      </c>
      <c r="F109" s="264">
        <v>69.836699999999993</v>
      </c>
    </row>
    <row r="110" spans="1:7" s="270" customFormat="1" ht="24" outlineLevel="1">
      <c r="A110" s="266" t="s">
        <v>348</v>
      </c>
      <c r="B110" s="267" t="s">
        <v>179</v>
      </c>
      <c r="C110" s="268" t="s">
        <v>180</v>
      </c>
      <c r="D110" s="267" t="s">
        <v>22</v>
      </c>
      <c r="E110" s="269">
        <v>3.63</v>
      </c>
      <c r="F110" s="269">
        <v>16.945699999999999</v>
      </c>
    </row>
    <row r="111" spans="1:7" s="270" customFormat="1" outlineLevel="1">
      <c r="A111" s="271" t="s">
        <v>349</v>
      </c>
      <c r="B111" s="272" t="s">
        <v>350</v>
      </c>
      <c r="C111" s="273" t="s">
        <v>351</v>
      </c>
      <c r="D111" s="272" t="s">
        <v>22</v>
      </c>
      <c r="E111" s="274">
        <v>14.5</v>
      </c>
      <c r="F111" s="274">
        <v>67.689300000000003</v>
      </c>
    </row>
    <row r="112" spans="1:7" s="226" customFormat="1">
      <c r="A112" s="255" t="s">
        <v>352</v>
      </c>
      <c r="B112" s="256" t="s">
        <v>353</v>
      </c>
      <c r="C112" s="256" t="s">
        <v>354</v>
      </c>
      <c r="D112" s="257" t="s">
        <v>315</v>
      </c>
      <c r="E112" s="258">
        <v>0.51869200000000004</v>
      </c>
      <c r="F112" s="259"/>
      <c r="G112" s="260"/>
    </row>
    <row r="113" spans="1:7" s="265" customFormat="1" outlineLevel="1">
      <c r="A113" s="261" t="s">
        <v>355</v>
      </c>
      <c r="B113" s="262" t="s">
        <v>18</v>
      </c>
      <c r="C113" s="263" t="s">
        <v>20</v>
      </c>
      <c r="D113" s="262" t="s">
        <v>21</v>
      </c>
      <c r="E113" s="264">
        <v>13.91</v>
      </c>
      <c r="F113" s="264">
        <v>7.2149999999999999</v>
      </c>
    </row>
    <row r="114" spans="1:7" s="270" customFormat="1" outlineLevel="1">
      <c r="A114" s="266" t="s">
        <v>356</v>
      </c>
      <c r="B114" s="267" t="s">
        <v>210</v>
      </c>
      <c r="C114" s="268" t="s">
        <v>211</v>
      </c>
      <c r="D114" s="267" t="s">
        <v>22</v>
      </c>
      <c r="E114" s="269">
        <v>13.91</v>
      </c>
      <c r="F114" s="269">
        <v>7.2149999999999999</v>
      </c>
    </row>
    <row r="115" spans="1:7" s="226" customFormat="1">
      <c r="A115" s="255" t="s">
        <v>357</v>
      </c>
      <c r="B115" s="256" t="s">
        <v>358</v>
      </c>
      <c r="C115" s="256" t="s">
        <v>359</v>
      </c>
      <c r="D115" s="257" t="s">
        <v>194</v>
      </c>
      <c r="E115" s="258">
        <v>0.34866999999999998</v>
      </c>
      <c r="F115" s="259"/>
      <c r="G115" s="260"/>
    </row>
    <row r="116" spans="1:7" s="270" customFormat="1" outlineLevel="1">
      <c r="A116" s="266" t="s">
        <v>360</v>
      </c>
      <c r="B116" s="267" t="s">
        <v>201</v>
      </c>
      <c r="C116" s="268" t="s">
        <v>202</v>
      </c>
      <c r="D116" s="267" t="s">
        <v>22</v>
      </c>
      <c r="E116" s="269">
        <v>0.25</v>
      </c>
      <c r="F116" s="269">
        <v>8.7166999999999994E-2</v>
      </c>
    </row>
    <row r="117" spans="1:7" s="226" customFormat="1">
      <c r="A117" s="255" t="s">
        <v>361</v>
      </c>
      <c r="B117" s="256" t="s">
        <v>362</v>
      </c>
      <c r="C117" s="256" t="s">
        <v>363</v>
      </c>
      <c r="D117" s="257" t="s">
        <v>194</v>
      </c>
      <c r="E117" s="258">
        <v>0.1046</v>
      </c>
      <c r="F117" s="259"/>
      <c r="G117" s="260"/>
    </row>
    <row r="118" spans="1:7" s="265" customFormat="1" outlineLevel="1">
      <c r="A118" s="261" t="s">
        <v>364</v>
      </c>
      <c r="B118" s="262" t="s">
        <v>18</v>
      </c>
      <c r="C118" s="263" t="s">
        <v>20</v>
      </c>
      <c r="D118" s="262" t="s">
        <v>21</v>
      </c>
      <c r="E118" s="264">
        <v>163</v>
      </c>
      <c r="F118" s="264">
        <v>17.049800000000001</v>
      </c>
    </row>
    <row r="119" spans="1:7" ht="15.75" customHeight="1">
      <c r="A119" s="252" t="s">
        <v>365</v>
      </c>
      <c r="B119" s="253"/>
      <c r="C119" s="253"/>
      <c r="D119" s="253"/>
      <c r="E119" s="253"/>
      <c r="F119" s="254"/>
    </row>
    <row r="120" spans="1:7" s="226" customFormat="1" ht="26.4">
      <c r="A120" s="255" t="s">
        <v>366</v>
      </c>
      <c r="B120" s="256" t="s">
        <v>367</v>
      </c>
      <c r="C120" s="256" t="s">
        <v>368</v>
      </c>
      <c r="D120" s="257" t="s">
        <v>25</v>
      </c>
      <c r="E120" s="258">
        <v>18.600000000000001</v>
      </c>
      <c r="F120" s="259"/>
      <c r="G120" s="260"/>
    </row>
    <row r="121" spans="1:7" s="265" customFormat="1" outlineLevel="1">
      <c r="A121" s="261" t="s">
        <v>369</v>
      </c>
      <c r="B121" s="262" t="s">
        <v>18</v>
      </c>
      <c r="C121" s="263" t="s">
        <v>20</v>
      </c>
      <c r="D121" s="262" t="s">
        <v>21</v>
      </c>
      <c r="E121" s="264">
        <v>2.331</v>
      </c>
      <c r="F121" s="264">
        <v>43.3566</v>
      </c>
    </row>
    <row r="122" spans="1:7" s="270" customFormat="1" outlineLevel="1">
      <c r="A122" s="266" t="s">
        <v>370</v>
      </c>
      <c r="B122" s="267" t="s">
        <v>371</v>
      </c>
      <c r="C122" s="268" t="s">
        <v>372</v>
      </c>
      <c r="D122" s="267" t="s">
        <v>22</v>
      </c>
      <c r="E122" s="269">
        <v>0.42111999999999999</v>
      </c>
      <c r="F122" s="269">
        <v>7.8327999999999998</v>
      </c>
    </row>
    <row r="123" spans="1:7" s="226" customFormat="1" ht="26.4">
      <c r="A123" s="255" t="s">
        <v>373</v>
      </c>
      <c r="B123" s="256" t="s">
        <v>374</v>
      </c>
      <c r="C123" s="256" t="s">
        <v>375</v>
      </c>
      <c r="D123" s="257" t="s">
        <v>25</v>
      </c>
      <c r="E123" s="258">
        <v>15.231999999999999</v>
      </c>
      <c r="F123" s="259"/>
      <c r="G123" s="260"/>
    </row>
    <row r="124" spans="1:7" s="265" customFormat="1" outlineLevel="1">
      <c r="A124" s="261" t="s">
        <v>376</v>
      </c>
      <c r="B124" s="262" t="s">
        <v>18</v>
      </c>
      <c r="C124" s="263" t="s">
        <v>20</v>
      </c>
      <c r="D124" s="262" t="s">
        <v>21</v>
      </c>
      <c r="E124" s="264">
        <v>4.32</v>
      </c>
      <c r="F124" s="264">
        <v>65.802199999999999</v>
      </c>
    </row>
    <row r="125" spans="1:7" s="226" customFormat="1" ht="26.4">
      <c r="A125" s="255" t="s">
        <v>377</v>
      </c>
      <c r="B125" s="256" t="s">
        <v>98</v>
      </c>
      <c r="C125" s="256" t="s">
        <v>99</v>
      </c>
      <c r="D125" s="257" t="s">
        <v>23</v>
      </c>
      <c r="E125" s="258">
        <v>25.1328</v>
      </c>
      <c r="F125" s="259"/>
      <c r="G125" s="260"/>
    </row>
    <row r="126" spans="1:7" s="265" customFormat="1" outlineLevel="1">
      <c r="A126" s="261" t="s">
        <v>378</v>
      </c>
      <c r="B126" s="262" t="s">
        <v>18</v>
      </c>
      <c r="C126" s="263" t="s">
        <v>20</v>
      </c>
      <c r="D126" s="262" t="s">
        <v>21</v>
      </c>
      <c r="E126" s="264">
        <v>0.57769999999999999</v>
      </c>
      <c r="F126" s="264">
        <v>14.5192</v>
      </c>
    </row>
    <row r="127" spans="1:7" s="270" customFormat="1" outlineLevel="1">
      <c r="A127" s="266" t="s">
        <v>379</v>
      </c>
      <c r="B127" s="267" t="s">
        <v>190</v>
      </c>
      <c r="C127" s="268" t="s">
        <v>191</v>
      </c>
      <c r="D127" s="267" t="s">
        <v>22</v>
      </c>
      <c r="E127" s="269">
        <v>0.28999999999999998</v>
      </c>
      <c r="F127" s="269">
        <v>7.2885</v>
      </c>
    </row>
    <row r="128" spans="1:7" s="226" customFormat="1" ht="52.8">
      <c r="A128" s="255" t="s">
        <v>380</v>
      </c>
      <c r="B128" s="256" t="s">
        <v>188</v>
      </c>
      <c r="C128" s="256" t="s">
        <v>189</v>
      </c>
      <c r="D128" s="257" t="s">
        <v>23</v>
      </c>
      <c r="E128" s="258">
        <v>37.036799999999999</v>
      </c>
      <c r="F128" s="259"/>
      <c r="G128" s="260"/>
    </row>
    <row r="129" spans="1:7" s="270" customFormat="1" outlineLevel="1">
      <c r="A129" s="266" t="s">
        <v>381</v>
      </c>
      <c r="B129" s="267" t="s">
        <v>190</v>
      </c>
      <c r="C129" s="268" t="s">
        <v>191</v>
      </c>
      <c r="D129" s="267" t="s">
        <v>22</v>
      </c>
      <c r="E129" s="269">
        <v>6.9536000000000001E-2</v>
      </c>
      <c r="F129" s="269">
        <v>2.5754000000000001</v>
      </c>
    </row>
    <row r="130" spans="1:7" s="226" customFormat="1" ht="26.4">
      <c r="A130" s="255" t="s">
        <v>382</v>
      </c>
      <c r="B130" s="256" t="s">
        <v>383</v>
      </c>
      <c r="C130" s="256" t="s">
        <v>384</v>
      </c>
      <c r="D130" s="257" t="s">
        <v>173</v>
      </c>
      <c r="E130" s="258">
        <v>0.186</v>
      </c>
      <c r="F130" s="259"/>
      <c r="G130" s="260"/>
    </row>
    <row r="131" spans="1:7" s="265" customFormat="1" outlineLevel="1">
      <c r="A131" s="261" t="s">
        <v>385</v>
      </c>
      <c r="B131" s="262" t="s">
        <v>18</v>
      </c>
      <c r="C131" s="263" t="s">
        <v>20</v>
      </c>
      <c r="D131" s="262" t="s">
        <v>21</v>
      </c>
      <c r="E131" s="264">
        <v>333</v>
      </c>
      <c r="F131" s="264">
        <v>61.938000000000002</v>
      </c>
    </row>
    <row r="132" spans="1:7" s="270" customFormat="1" outlineLevel="1">
      <c r="A132" s="266" t="s">
        <v>386</v>
      </c>
      <c r="B132" s="267" t="s">
        <v>371</v>
      </c>
      <c r="C132" s="268" t="s">
        <v>372</v>
      </c>
      <c r="D132" s="267" t="s">
        <v>22</v>
      </c>
      <c r="E132" s="269">
        <v>55.8</v>
      </c>
      <c r="F132" s="269">
        <v>10.3788</v>
      </c>
    </row>
    <row r="133" spans="1:7" s="270" customFormat="1" outlineLevel="1">
      <c r="A133" s="271" t="s">
        <v>387</v>
      </c>
      <c r="B133" s="272" t="s">
        <v>388</v>
      </c>
      <c r="C133" s="273" t="s">
        <v>389</v>
      </c>
      <c r="D133" s="272" t="s">
        <v>22</v>
      </c>
      <c r="E133" s="274">
        <v>52.64</v>
      </c>
      <c r="F133" s="274">
        <v>9.7910000000000004</v>
      </c>
    </row>
    <row r="134" spans="1:7" s="270" customFormat="1" outlineLevel="1">
      <c r="A134" s="271" t="s">
        <v>390</v>
      </c>
      <c r="B134" s="272" t="s">
        <v>167</v>
      </c>
      <c r="C134" s="273" t="s">
        <v>132</v>
      </c>
      <c r="D134" s="272" t="s">
        <v>22</v>
      </c>
      <c r="E134" s="274">
        <v>4.74</v>
      </c>
      <c r="F134" s="274">
        <v>0.88163999999999998</v>
      </c>
    </row>
    <row r="135" spans="1:7" s="279" customFormat="1" outlineLevel="1">
      <c r="A135" s="275" t="s">
        <v>391</v>
      </c>
      <c r="B135" s="276" t="s">
        <v>392</v>
      </c>
      <c r="C135" s="277" t="s">
        <v>393</v>
      </c>
      <c r="D135" s="276" t="s">
        <v>23</v>
      </c>
      <c r="E135" s="278">
        <v>3.4</v>
      </c>
      <c r="F135" s="278">
        <v>0.63239999999999996</v>
      </c>
    </row>
    <row r="136" spans="1:7" s="279" customFormat="1" outlineLevel="1">
      <c r="A136" s="280" t="s">
        <v>394</v>
      </c>
      <c r="B136" s="281" t="s">
        <v>292</v>
      </c>
      <c r="C136" s="282" t="s">
        <v>293</v>
      </c>
      <c r="D136" s="281" t="s">
        <v>23</v>
      </c>
      <c r="E136" s="283">
        <v>0.05</v>
      </c>
      <c r="F136" s="283">
        <v>9.2999999999999992E-3</v>
      </c>
    </row>
    <row r="137" spans="1:7" s="279" customFormat="1" outlineLevel="1">
      <c r="A137" s="280" t="s">
        <v>395</v>
      </c>
      <c r="B137" s="281" t="s">
        <v>396</v>
      </c>
      <c r="C137" s="282" t="s">
        <v>397</v>
      </c>
      <c r="D137" s="281" t="s">
        <v>23</v>
      </c>
      <c r="E137" s="283">
        <v>0.17</v>
      </c>
      <c r="F137" s="283">
        <v>3.1620000000000002E-2</v>
      </c>
    </row>
    <row r="138" spans="1:7" s="279" customFormat="1" ht="24" outlineLevel="1">
      <c r="A138" s="280" t="s">
        <v>398</v>
      </c>
      <c r="B138" s="281" t="s">
        <v>399</v>
      </c>
      <c r="C138" s="282" t="s">
        <v>400</v>
      </c>
      <c r="D138" s="281" t="s">
        <v>25</v>
      </c>
      <c r="E138" s="283">
        <v>0.26</v>
      </c>
      <c r="F138" s="283">
        <v>4.836E-2</v>
      </c>
    </row>
    <row r="139" spans="1:7" s="226" customFormat="1">
      <c r="A139" s="255" t="s">
        <v>401</v>
      </c>
      <c r="B139" s="256" t="s">
        <v>402</v>
      </c>
      <c r="C139" s="256" t="s">
        <v>403</v>
      </c>
      <c r="D139" s="257" t="s">
        <v>404</v>
      </c>
      <c r="E139" s="284">
        <v>8</v>
      </c>
      <c r="F139" s="285"/>
      <c r="G139" s="260"/>
    </row>
    <row r="140" spans="1:7" s="226" customFormat="1">
      <c r="A140" s="255" t="s">
        <v>405</v>
      </c>
      <c r="B140" s="256" t="s">
        <v>406</v>
      </c>
      <c r="C140" s="256" t="s">
        <v>407</v>
      </c>
      <c r="D140" s="257" t="s">
        <v>404</v>
      </c>
      <c r="E140" s="284">
        <v>2</v>
      </c>
      <c r="F140" s="285"/>
      <c r="G140" s="260"/>
    </row>
    <row r="141" spans="1:7" s="226" customFormat="1">
      <c r="A141" s="255" t="s">
        <v>408</v>
      </c>
      <c r="B141" s="256" t="s">
        <v>409</v>
      </c>
      <c r="C141" s="256" t="s">
        <v>410</v>
      </c>
      <c r="D141" s="257" t="s">
        <v>25</v>
      </c>
      <c r="E141" s="258">
        <v>0.5</v>
      </c>
      <c r="F141" s="259"/>
      <c r="G141" s="260"/>
    </row>
    <row r="142" spans="1:7" s="265" customFormat="1" outlineLevel="1">
      <c r="A142" s="261" t="s">
        <v>411</v>
      </c>
      <c r="B142" s="262" t="s">
        <v>18</v>
      </c>
      <c r="C142" s="263" t="s">
        <v>20</v>
      </c>
      <c r="D142" s="262" t="s">
        <v>21</v>
      </c>
      <c r="E142" s="264">
        <v>10.7</v>
      </c>
      <c r="F142" s="264">
        <v>5.35</v>
      </c>
    </row>
    <row r="143" spans="1:7" s="270" customFormat="1" outlineLevel="1">
      <c r="A143" s="266" t="s">
        <v>412</v>
      </c>
      <c r="B143" s="267" t="s">
        <v>371</v>
      </c>
      <c r="C143" s="268" t="s">
        <v>372</v>
      </c>
      <c r="D143" s="267" t="s">
        <v>22</v>
      </c>
      <c r="E143" s="269">
        <v>0.47</v>
      </c>
      <c r="F143" s="269">
        <v>0.23499999999999999</v>
      </c>
    </row>
    <row r="144" spans="1:7" s="270" customFormat="1" outlineLevel="1">
      <c r="A144" s="271" t="s">
        <v>413</v>
      </c>
      <c r="B144" s="272" t="s">
        <v>414</v>
      </c>
      <c r="C144" s="273" t="s">
        <v>132</v>
      </c>
      <c r="D144" s="272" t="s">
        <v>22</v>
      </c>
      <c r="E144" s="274">
        <v>0.1</v>
      </c>
      <c r="F144" s="274">
        <v>0.05</v>
      </c>
    </row>
    <row r="145" spans="1:7" s="279" customFormat="1" outlineLevel="1">
      <c r="A145" s="275" t="s">
        <v>415</v>
      </c>
      <c r="B145" s="276" t="s">
        <v>416</v>
      </c>
      <c r="C145" s="277" t="s">
        <v>417</v>
      </c>
      <c r="D145" s="276" t="s">
        <v>25</v>
      </c>
      <c r="E145" s="278">
        <v>1.0149999999999999</v>
      </c>
      <c r="F145" s="278">
        <v>0.50749999999999995</v>
      </c>
    </row>
    <row r="146" spans="1:7" s="279" customFormat="1" outlineLevel="1">
      <c r="A146" s="280" t="s">
        <v>418</v>
      </c>
      <c r="B146" s="281" t="s">
        <v>292</v>
      </c>
      <c r="C146" s="282" t="s">
        <v>293</v>
      </c>
      <c r="D146" s="281" t="s">
        <v>23</v>
      </c>
      <c r="E146" s="283">
        <v>4.0000000000000001E-3</v>
      </c>
      <c r="F146" s="283">
        <v>2E-3</v>
      </c>
    </row>
    <row r="147" spans="1:7" s="279" customFormat="1" outlineLevel="1">
      <c r="A147" s="280" t="s">
        <v>419</v>
      </c>
      <c r="B147" s="281" t="s">
        <v>420</v>
      </c>
      <c r="C147" s="282" t="s">
        <v>421</v>
      </c>
      <c r="D147" s="281" t="s">
        <v>23</v>
      </c>
      <c r="E147" s="283">
        <v>8.9999999999999993E-3</v>
      </c>
      <c r="F147" s="283">
        <v>4.4999999999999997E-3</v>
      </c>
    </row>
    <row r="148" spans="1:7" s="279" customFormat="1" ht="24" outlineLevel="1">
      <c r="A148" s="280" t="s">
        <v>422</v>
      </c>
      <c r="B148" s="281" t="s">
        <v>423</v>
      </c>
      <c r="C148" s="282" t="s">
        <v>424</v>
      </c>
      <c r="D148" s="281" t="s">
        <v>25</v>
      </c>
      <c r="E148" s="283">
        <v>0.02</v>
      </c>
      <c r="F148" s="283">
        <v>0.01</v>
      </c>
    </row>
    <row r="149" spans="1:7" s="279" customFormat="1" outlineLevel="1">
      <c r="A149" s="280" t="s">
        <v>425</v>
      </c>
      <c r="B149" s="281" t="s">
        <v>426</v>
      </c>
      <c r="C149" s="282" t="s">
        <v>427</v>
      </c>
      <c r="D149" s="281" t="s">
        <v>96</v>
      </c>
      <c r="E149" s="283">
        <v>0.72</v>
      </c>
      <c r="F149" s="283">
        <v>0.36</v>
      </c>
    </row>
    <row r="150" spans="1:7" ht="15.75" customHeight="1">
      <c r="A150" s="252" t="s">
        <v>428</v>
      </c>
      <c r="B150" s="253"/>
      <c r="C150" s="253"/>
      <c r="D150" s="253"/>
      <c r="E150" s="253"/>
      <c r="F150" s="254"/>
    </row>
    <row r="151" spans="1:7" s="226" customFormat="1">
      <c r="A151" s="255" t="s">
        <v>429</v>
      </c>
      <c r="B151" s="256" t="s">
        <v>430</v>
      </c>
      <c r="C151" s="256" t="s">
        <v>431</v>
      </c>
      <c r="D151" s="257" t="s">
        <v>25</v>
      </c>
      <c r="E151" s="258">
        <v>2</v>
      </c>
      <c r="F151" s="259"/>
      <c r="G151" s="260"/>
    </row>
    <row r="152" spans="1:7" s="265" customFormat="1" outlineLevel="1">
      <c r="A152" s="261" t="s">
        <v>432</v>
      </c>
      <c r="B152" s="262" t="s">
        <v>18</v>
      </c>
      <c r="C152" s="263" t="s">
        <v>20</v>
      </c>
      <c r="D152" s="262" t="s">
        <v>21</v>
      </c>
      <c r="E152" s="264">
        <v>9.59</v>
      </c>
      <c r="F152" s="264">
        <v>19.18</v>
      </c>
    </row>
    <row r="153" spans="1:7" s="270" customFormat="1" ht="24" outlineLevel="1">
      <c r="A153" s="266" t="s">
        <v>433</v>
      </c>
      <c r="B153" s="267" t="s">
        <v>179</v>
      </c>
      <c r="C153" s="268" t="s">
        <v>180</v>
      </c>
      <c r="D153" s="267" t="s">
        <v>22</v>
      </c>
      <c r="E153" s="269">
        <v>2.84</v>
      </c>
      <c r="F153" s="269">
        <v>5.68</v>
      </c>
    </row>
    <row r="154" spans="1:7" s="270" customFormat="1" ht="24" outlineLevel="1">
      <c r="A154" s="271" t="s">
        <v>434</v>
      </c>
      <c r="B154" s="272" t="s">
        <v>182</v>
      </c>
      <c r="C154" s="273" t="s">
        <v>183</v>
      </c>
      <c r="D154" s="272" t="s">
        <v>22</v>
      </c>
      <c r="E154" s="274">
        <v>5.68</v>
      </c>
      <c r="F154" s="274">
        <v>11.36</v>
      </c>
    </row>
    <row r="155" spans="1:7" s="226" customFormat="1" ht="26.4">
      <c r="A155" s="255" t="s">
        <v>435</v>
      </c>
      <c r="B155" s="256" t="s">
        <v>436</v>
      </c>
      <c r="C155" s="256" t="s">
        <v>437</v>
      </c>
      <c r="D155" s="257" t="s">
        <v>438</v>
      </c>
      <c r="E155" s="258">
        <v>0.18479999999999999</v>
      </c>
      <c r="F155" s="259"/>
      <c r="G155" s="260"/>
    </row>
    <row r="156" spans="1:7" s="265" customFormat="1" outlineLevel="1">
      <c r="A156" s="261" t="s">
        <v>439</v>
      </c>
      <c r="B156" s="262" t="s">
        <v>18</v>
      </c>
      <c r="C156" s="263" t="s">
        <v>20</v>
      </c>
      <c r="D156" s="262" t="s">
        <v>21</v>
      </c>
      <c r="E156" s="264">
        <v>10.84</v>
      </c>
      <c r="F156" s="264">
        <v>2.0032000000000001</v>
      </c>
    </row>
    <row r="157" spans="1:7" s="270" customFormat="1" outlineLevel="1">
      <c r="A157" s="266" t="s">
        <v>440</v>
      </c>
      <c r="B157" s="267" t="s">
        <v>371</v>
      </c>
      <c r="C157" s="268" t="s">
        <v>372</v>
      </c>
      <c r="D157" s="267" t="s">
        <v>22</v>
      </c>
      <c r="E157" s="269">
        <v>0.88</v>
      </c>
      <c r="F157" s="269">
        <v>0.16262399999999999</v>
      </c>
    </row>
    <row r="158" spans="1:7" s="270" customFormat="1" outlineLevel="1">
      <c r="A158" s="271" t="s">
        <v>441</v>
      </c>
      <c r="B158" s="272" t="s">
        <v>442</v>
      </c>
      <c r="C158" s="273" t="s">
        <v>443</v>
      </c>
      <c r="D158" s="272" t="s">
        <v>22</v>
      </c>
      <c r="E158" s="274">
        <v>3.65</v>
      </c>
      <c r="F158" s="274">
        <v>0.67452000000000001</v>
      </c>
    </row>
    <row r="159" spans="1:7" s="279" customFormat="1" outlineLevel="1">
      <c r="A159" s="275" t="s">
        <v>444</v>
      </c>
      <c r="B159" s="276" t="s">
        <v>445</v>
      </c>
      <c r="C159" s="277" t="s">
        <v>446</v>
      </c>
      <c r="D159" s="276" t="s">
        <v>25</v>
      </c>
      <c r="E159" s="278">
        <v>8</v>
      </c>
      <c r="F159" s="278">
        <v>1.4783999999999999</v>
      </c>
    </row>
    <row r="160" spans="1:7" s="279" customFormat="1" outlineLevel="1">
      <c r="A160" s="280" t="s">
        <v>447</v>
      </c>
      <c r="B160" s="281" t="s">
        <v>448</v>
      </c>
      <c r="C160" s="282" t="s">
        <v>449</v>
      </c>
      <c r="D160" s="281" t="s">
        <v>131</v>
      </c>
      <c r="E160" s="283">
        <v>2</v>
      </c>
      <c r="F160" s="283">
        <v>0.36959999999999998</v>
      </c>
    </row>
    <row r="161" spans="1:7" s="226" customFormat="1" ht="26.4">
      <c r="A161" s="255" t="s">
        <v>450</v>
      </c>
      <c r="B161" s="256" t="s">
        <v>98</v>
      </c>
      <c r="C161" s="256" t="s">
        <v>99</v>
      </c>
      <c r="D161" s="257" t="s">
        <v>23</v>
      </c>
      <c r="E161" s="258">
        <v>4</v>
      </c>
      <c r="F161" s="259"/>
      <c r="G161" s="260"/>
    </row>
    <row r="162" spans="1:7" s="265" customFormat="1" outlineLevel="1">
      <c r="A162" s="261" t="s">
        <v>451</v>
      </c>
      <c r="B162" s="262" t="s">
        <v>18</v>
      </c>
      <c r="C162" s="263" t="s">
        <v>20</v>
      </c>
      <c r="D162" s="262" t="s">
        <v>21</v>
      </c>
      <c r="E162" s="264">
        <v>0.57769999999999999</v>
      </c>
      <c r="F162" s="264">
        <v>2.3108</v>
      </c>
    </row>
    <row r="163" spans="1:7" s="270" customFormat="1" outlineLevel="1">
      <c r="A163" s="266" t="s">
        <v>452</v>
      </c>
      <c r="B163" s="267" t="s">
        <v>190</v>
      </c>
      <c r="C163" s="268" t="s">
        <v>191</v>
      </c>
      <c r="D163" s="267" t="s">
        <v>22</v>
      </c>
      <c r="E163" s="269">
        <v>0.28999999999999998</v>
      </c>
      <c r="F163" s="269">
        <v>1.1599999999999999</v>
      </c>
    </row>
    <row r="164" spans="1:7" s="226" customFormat="1" ht="52.8">
      <c r="A164" s="255" t="s">
        <v>453</v>
      </c>
      <c r="B164" s="256" t="s">
        <v>188</v>
      </c>
      <c r="C164" s="256" t="s">
        <v>189</v>
      </c>
      <c r="D164" s="257" t="s">
        <v>23</v>
      </c>
      <c r="E164" s="258">
        <v>4.1848000000000001</v>
      </c>
      <c r="F164" s="259"/>
      <c r="G164" s="260"/>
    </row>
    <row r="165" spans="1:7" s="270" customFormat="1" outlineLevel="1">
      <c r="A165" s="266" t="s">
        <v>454</v>
      </c>
      <c r="B165" s="267" t="s">
        <v>190</v>
      </c>
      <c r="C165" s="268" t="s">
        <v>191</v>
      </c>
      <c r="D165" s="267" t="s">
        <v>22</v>
      </c>
      <c r="E165" s="269">
        <v>6.9536000000000001E-2</v>
      </c>
      <c r="F165" s="269">
        <v>0.29099399999999997</v>
      </c>
    </row>
    <row r="166" spans="1:7" s="226" customFormat="1" ht="52.8">
      <c r="A166" s="255" t="s">
        <v>455</v>
      </c>
      <c r="B166" s="256" t="s">
        <v>456</v>
      </c>
      <c r="C166" s="256" t="s">
        <v>457</v>
      </c>
      <c r="D166" s="257" t="s">
        <v>23</v>
      </c>
      <c r="E166" s="258">
        <v>0.2641</v>
      </c>
      <c r="F166" s="259"/>
      <c r="G166" s="260"/>
    </row>
    <row r="167" spans="1:7" s="265" customFormat="1" outlineLevel="1">
      <c r="A167" s="261" t="s">
        <v>458</v>
      </c>
      <c r="B167" s="262" t="s">
        <v>18</v>
      </c>
      <c r="C167" s="263" t="s">
        <v>20</v>
      </c>
      <c r="D167" s="262" t="s">
        <v>21</v>
      </c>
      <c r="E167" s="264">
        <v>141.13</v>
      </c>
      <c r="F167" s="264">
        <v>37.272399999999998</v>
      </c>
    </row>
    <row r="168" spans="1:7" s="270" customFormat="1" ht="24" outlineLevel="1">
      <c r="A168" s="266" t="s">
        <v>459</v>
      </c>
      <c r="B168" s="267" t="s">
        <v>460</v>
      </c>
      <c r="C168" s="268" t="s">
        <v>461</v>
      </c>
      <c r="D168" s="267" t="s">
        <v>22</v>
      </c>
      <c r="E168" s="269">
        <v>0.6</v>
      </c>
      <c r="F168" s="269">
        <v>0.15845999999999999</v>
      </c>
    </row>
    <row r="169" spans="1:7" s="270" customFormat="1" outlineLevel="1">
      <c r="A169" s="271" t="s">
        <v>462</v>
      </c>
      <c r="B169" s="272" t="s">
        <v>463</v>
      </c>
      <c r="C169" s="273" t="s">
        <v>464</v>
      </c>
      <c r="D169" s="272" t="s">
        <v>22</v>
      </c>
      <c r="E169" s="274">
        <v>10.37</v>
      </c>
      <c r="F169" s="274">
        <v>2.7387000000000001</v>
      </c>
    </row>
    <row r="170" spans="1:7" s="270" customFormat="1" outlineLevel="1">
      <c r="A170" s="271" t="s">
        <v>465</v>
      </c>
      <c r="B170" s="272" t="s">
        <v>466</v>
      </c>
      <c r="C170" s="273" t="s">
        <v>467</v>
      </c>
      <c r="D170" s="272" t="s">
        <v>22</v>
      </c>
      <c r="E170" s="274">
        <v>39.4</v>
      </c>
      <c r="F170" s="274">
        <v>10.4055</v>
      </c>
    </row>
    <row r="171" spans="1:7" s="270" customFormat="1" outlineLevel="1">
      <c r="A171" s="271" t="s">
        <v>468</v>
      </c>
      <c r="B171" s="272" t="s">
        <v>469</v>
      </c>
      <c r="C171" s="273" t="s">
        <v>470</v>
      </c>
      <c r="D171" s="272" t="s">
        <v>22</v>
      </c>
      <c r="E171" s="274">
        <v>2</v>
      </c>
      <c r="F171" s="274">
        <v>0.5282</v>
      </c>
    </row>
    <row r="172" spans="1:7" s="270" customFormat="1" outlineLevel="1">
      <c r="A172" s="271" t="s">
        <v>471</v>
      </c>
      <c r="B172" s="272" t="s">
        <v>472</v>
      </c>
      <c r="C172" s="273" t="s">
        <v>473</v>
      </c>
      <c r="D172" s="272" t="s">
        <v>22</v>
      </c>
      <c r="E172" s="274">
        <v>18.8</v>
      </c>
      <c r="F172" s="274">
        <v>4.9650999999999996</v>
      </c>
    </row>
    <row r="173" spans="1:7" s="270" customFormat="1" outlineLevel="1">
      <c r="A173" s="271" t="s">
        <v>474</v>
      </c>
      <c r="B173" s="272" t="s">
        <v>475</v>
      </c>
      <c r="C173" s="273" t="s">
        <v>476</v>
      </c>
      <c r="D173" s="272" t="s">
        <v>22</v>
      </c>
      <c r="E173" s="274">
        <v>4</v>
      </c>
      <c r="F173" s="274">
        <v>1.0564</v>
      </c>
    </row>
    <row r="174" spans="1:7" s="270" customFormat="1" outlineLevel="1">
      <c r="A174" s="271" t="s">
        <v>477</v>
      </c>
      <c r="B174" s="272" t="s">
        <v>478</v>
      </c>
      <c r="C174" s="273" t="s">
        <v>479</v>
      </c>
      <c r="D174" s="272" t="s">
        <v>22</v>
      </c>
      <c r="E174" s="274">
        <v>30.3</v>
      </c>
      <c r="F174" s="274">
        <v>8.0022000000000002</v>
      </c>
    </row>
    <row r="175" spans="1:7" s="270" customFormat="1" outlineLevel="1">
      <c r="A175" s="271" t="s">
        <v>480</v>
      </c>
      <c r="B175" s="272" t="s">
        <v>481</v>
      </c>
      <c r="C175" s="273" t="s">
        <v>482</v>
      </c>
      <c r="D175" s="272" t="s">
        <v>22</v>
      </c>
      <c r="E175" s="274">
        <v>1.2</v>
      </c>
      <c r="F175" s="274">
        <v>0.31691999999999998</v>
      </c>
    </row>
    <row r="176" spans="1:7" s="270" customFormat="1" outlineLevel="1">
      <c r="A176" s="271" t="s">
        <v>483</v>
      </c>
      <c r="B176" s="272" t="s">
        <v>442</v>
      </c>
      <c r="C176" s="273" t="s">
        <v>443</v>
      </c>
      <c r="D176" s="272" t="s">
        <v>22</v>
      </c>
      <c r="E176" s="274">
        <v>0.9</v>
      </c>
      <c r="F176" s="274">
        <v>0.23769000000000001</v>
      </c>
    </row>
    <row r="177" spans="1:7" s="279" customFormat="1" outlineLevel="1">
      <c r="A177" s="275" t="s">
        <v>484</v>
      </c>
      <c r="B177" s="276" t="s">
        <v>445</v>
      </c>
      <c r="C177" s="277" t="s">
        <v>446</v>
      </c>
      <c r="D177" s="276" t="s">
        <v>25</v>
      </c>
      <c r="E177" s="278">
        <v>30.1</v>
      </c>
      <c r="F177" s="278">
        <v>7.9493999999999998</v>
      </c>
    </row>
    <row r="178" spans="1:7" s="279" customFormat="1" outlineLevel="1">
      <c r="A178" s="280" t="s">
        <v>485</v>
      </c>
      <c r="B178" s="281" t="s">
        <v>486</v>
      </c>
      <c r="C178" s="282" t="s">
        <v>487</v>
      </c>
      <c r="D178" s="281" t="s">
        <v>23</v>
      </c>
      <c r="E178" s="283">
        <v>1.9E-2</v>
      </c>
      <c r="F178" s="283">
        <v>5.0179999999999999E-3</v>
      </c>
    </row>
    <row r="179" spans="1:7" s="279" customFormat="1" outlineLevel="1">
      <c r="A179" s="280" t="s">
        <v>488</v>
      </c>
      <c r="B179" s="281" t="s">
        <v>489</v>
      </c>
      <c r="C179" s="282" t="s">
        <v>490</v>
      </c>
      <c r="D179" s="281" t="s">
        <v>404</v>
      </c>
      <c r="E179" s="283">
        <v>8</v>
      </c>
      <c r="F179" s="283">
        <v>2.1128</v>
      </c>
    </row>
    <row r="180" spans="1:7" s="279" customFormat="1" outlineLevel="1">
      <c r="A180" s="280" t="s">
        <v>491</v>
      </c>
      <c r="B180" s="281" t="s">
        <v>492</v>
      </c>
      <c r="C180" s="282" t="s">
        <v>493</v>
      </c>
      <c r="D180" s="281" t="s">
        <v>404</v>
      </c>
      <c r="E180" s="283">
        <v>4</v>
      </c>
      <c r="F180" s="283">
        <v>1.0564</v>
      </c>
    </row>
    <row r="181" spans="1:7" s="279" customFormat="1" outlineLevel="1">
      <c r="A181" s="280" t="s">
        <v>494</v>
      </c>
      <c r="B181" s="281" t="s">
        <v>448</v>
      </c>
      <c r="C181" s="282" t="s">
        <v>449</v>
      </c>
      <c r="D181" s="281" t="s">
        <v>131</v>
      </c>
      <c r="E181" s="283">
        <v>5.12</v>
      </c>
      <c r="F181" s="283">
        <v>1.3522000000000001</v>
      </c>
    </row>
    <row r="182" spans="1:7" s="226" customFormat="1" ht="26.4">
      <c r="A182" s="255" t="s">
        <v>495</v>
      </c>
      <c r="B182" s="256" t="s">
        <v>496</v>
      </c>
      <c r="C182" s="256" t="s">
        <v>497</v>
      </c>
      <c r="D182" s="257" t="s">
        <v>173</v>
      </c>
      <c r="E182" s="258">
        <v>0.02</v>
      </c>
      <c r="F182" s="259"/>
      <c r="G182" s="260"/>
    </row>
    <row r="183" spans="1:7" s="265" customFormat="1" outlineLevel="1">
      <c r="A183" s="261" t="s">
        <v>498</v>
      </c>
      <c r="B183" s="262" t="s">
        <v>18</v>
      </c>
      <c r="C183" s="263" t="s">
        <v>20</v>
      </c>
      <c r="D183" s="262" t="s">
        <v>21</v>
      </c>
      <c r="E183" s="264">
        <v>180</v>
      </c>
      <c r="F183" s="264">
        <v>3.6</v>
      </c>
    </row>
    <row r="184" spans="1:7" s="270" customFormat="1" outlineLevel="1">
      <c r="A184" s="266" t="s">
        <v>499</v>
      </c>
      <c r="B184" s="267" t="s">
        <v>500</v>
      </c>
      <c r="C184" s="268" t="s">
        <v>501</v>
      </c>
      <c r="D184" s="267" t="s">
        <v>22</v>
      </c>
      <c r="E184" s="269">
        <v>48</v>
      </c>
      <c r="F184" s="269">
        <v>0.96</v>
      </c>
    </row>
    <row r="185" spans="1:7" s="270" customFormat="1" outlineLevel="1">
      <c r="A185" s="271" t="s">
        <v>502</v>
      </c>
      <c r="B185" s="272" t="s">
        <v>414</v>
      </c>
      <c r="C185" s="273" t="s">
        <v>132</v>
      </c>
      <c r="D185" s="272" t="s">
        <v>22</v>
      </c>
      <c r="E185" s="274">
        <v>0.13</v>
      </c>
      <c r="F185" s="274">
        <v>2.5999999999999999E-3</v>
      </c>
    </row>
    <row r="186" spans="1:7" s="279" customFormat="1" outlineLevel="1">
      <c r="A186" s="275" t="s">
        <v>503</v>
      </c>
      <c r="B186" s="276" t="s">
        <v>416</v>
      </c>
      <c r="C186" s="277" t="s">
        <v>417</v>
      </c>
      <c r="D186" s="276" t="s">
        <v>25</v>
      </c>
      <c r="E186" s="278">
        <v>102</v>
      </c>
      <c r="F186" s="278">
        <v>2.04</v>
      </c>
    </row>
    <row r="187" spans="1:7" s="279" customFormat="1" outlineLevel="1">
      <c r="A187" s="280" t="s">
        <v>504</v>
      </c>
      <c r="B187" s="281" t="s">
        <v>505</v>
      </c>
      <c r="C187" s="282" t="s">
        <v>506</v>
      </c>
      <c r="D187" s="281" t="s">
        <v>96</v>
      </c>
      <c r="E187" s="283">
        <v>250</v>
      </c>
      <c r="F187" s="283">
        <v>5</v>
      </c>
    </row>
    <row r="188" spans="1:7" s="226" customFormat="1" ht="26.4">
      <c r="A188" s="255" t="s">
        <v>507</v>
      </c>
      <c r="B188" s="256" t="s">
        <v>508</v>
      </c>
      <c r="C188" s="256" t="s">
        <v>509</v>
      </c>
      <c r="D188" s="257" t="s">
        <v>404</v>
      </c>
      <c r="E188" s="258">
        <v>42</v>
      </c>
      <c r="F188" s="259"/>
      <c r="G188" s="260"/>
    </row>
    <row r="189" spans="1:7" s="265" customFormat="1" outlineLevel="1">
      <c r="A189" s="261" t="s">
        <v>510</v>
      </c>
      <c r="B189" s="262" t="s">
        <v>18</v>
      </c>
      <c r="C189" s="263" t="s">
        <v>20</v>
      </c>
      <c r="D189" s="262" t="s">
        <v>21</v>
      </c>
      <c r="E189" s="264">
        <v>0.6</v>
      </c>
      <c r="F189" s="264">
        <v>25.2</v>
      </c>
    </row>
    <row r="190" spans="1:7" s="270" customFormat="1" outlineLevel="1">
      <c r="A190" s="266" t="s">
        <v>511</v>
      </c>
      <c r="B190" s="267" t="s">
        <v>371</v>
      </c>
      <c r="C190" s="268" t="s">
        <v>372</v>
      </c>
      <c r="D190" s="267" t="s">
        <v>22</v>
      </c>
      <c r="E190" s="269">
        <v>0.04</v>
      </c>
      <c r="F190" s="269">
        <v>1.68</v>
      </c>
    </row>
    <row r="191" spans="1:7" s="270" customFormat="1" outlineLevel="1">
      <c r="A191" s="271" t="s">
        <v>512</v>
      </c>
      <c r="B191" s="272" t="s">
        <v>414</v>
      </c>
      <c r="C191" s="273" t="s">
        <v>132</v>
      </c>
      <c r="D191" s="272" t="s">
        <v>22</v>
      </c>
      <c r="E191" s="274">
        <v>0.04</v>
      </c>
      <c r="F191" s="274">
        <v>1.68</v>
      </c>
    </row>
    <row r="192" spans="1:7" s="279" customFormat="1" outlineLevel="1">
      <c r="A192" s="275" t="s">
        <v>513</v>
      </c>
      <c r="B192" s="276" t="s">
        <v>514</v>
      </c>
      <c r="C192" s="277" t="s">
        <v>515</v>
      </c>
      <c r="D192" s="276" t="s">
        <v>25</v>
      </c>
      <c r="E192" s="278">
        <v>0.01</v>
      </c>
      <c r="F192" s="278">
        <v>0.42</v>
      </c>
    </row>
    <row r="193" spans="1:7" s="226" customFormat="1">
      <c r="A193" s="255" t="s">
        <v>516</v>
      </c>
      <c r="B193" s="256" t="s">
        <v>517</v>
      </c>
      <c r="C193" s="256" t="s">
        <v>518</v>
      </c>
      <c r="D193" s="257" t="s">
        <v>404</v>
      </c>
      <c r="E193" s="284">
        <v>22</v>
      </c>
      <c r="F193" s="285"/>
      <c r="G193" s="260"/>
    </row>
    <row r="194" spans="1:7" s="226" customFormat="1">
      <c r="A194" s="255" t="s">
        <v>519</v>
      </c>
      <c r="B194" s="256" t="s">
        <v>520</v>
      </c>
      <c r="C194" s="256" t="s">
        <v>521</v>
      </c>
      <c r="D194" s="257" t="s">
        <v>404</v>
      </c>
      <c r="E194" s="284">
        <v>20</v>
      </c>
      <c r="F194" s="285"/>
      <c r="G194" s="260"/>
    </row>
    <row r="195" spans="1:7" s="226" customFormat="1">
      <c r="A195" s="255" t="s">
        <v>522</v>
      </c>
      <c r="B195" s="256" t="s">
        <v>523</v>
      </c>
      <c r="C195" s="256" t="s">
        <v>524</v>
      </c>
      <c r="D195" s="257" t="s">
        <v>131</v>
      </c>
      <c r="E195" s="284">
        <v>62.02</v>
      </c>
      <c r="F195" s="285"/>
      <c r="G195" s="260"/>
    </row>
    <row r="196" spans="1:7" s="226" customFormat="1" ht="52.8">
      <c r="A196" s="255" t="s">
        <v>525</v>
      </c>
      <c r="B196" s="256" t="s">
        <v>188</v>
      </c>
      <c r="C196" s="256" t="s">
        <v>189</v>
      </c>
      <c r="D196" s="257" t="s">
        <v>23</v>
      </c>
      <c r="E196" s="258">
        <v>1.0860000000000001</v>
      </c>
      <c r="F196" s="259"/>
      <c r="G196" s="260"/>
    </row>
    <row r="197" spans="1:7" s="270" customFormat="1" outlineLevel="1">
      <c r="A197" s="266" t="s">
        <v>526</v>
      </c>
      <c r="B197" s="267" t="s">
        <v>190</v>
      </c>
      <c r="C197" s="268" t="s">
        <v>191</v>
      </c>
      <c r="D197" s="267" t="s">
        <v>22</v>
      </c>
      <c r="E197" s="269">
        <v>6.9536000000000001E-2</v>
      </c>
      <c r="F197" s="269">
        <v>7.5516E-2</v>
      </c>
    </row>
    <row r="198" spans="1:7" ht="15.75" customHeight="1">
      <c r="A198" s="252" t="s">
        <v>527</v>
      </c>
      <c r="B198" s="253"/>
      <c r="C198" s="253"/>
      <c r="D198" s="253"/>
      <c r="E198" s="253"/>
      <c r="F198" s="254"/>
    </row>
    <row r="199" spans="1:7" s="226" customFormat="1" ht="26.4">
      <c r="A199" s="255" t="s">
        <v>528</v>
      </c>
      <c r="B199" s="256" t="s">
        <v>529</v>
      </c>
      <c r="C199" s="256" t="s">
        <v>530</v>
      </c>
      <c r="D199" s="257" t="s">
        <v>162</v>
      </c>
      <c r="E199" s="258">
        <v>1.04</v>
      </c>
      <c r="F199" s="259"/>
      <c r="G199" s="260"/>
    </row>
    <row r="200" spans="1:7" s="265" customFormat="1" outlineLevel="1">
      <c r="A200" s="261" t="s">
        <v>531</v>
      </c>
      <c r="B200" s="262" t="s">
        <v>18</v>
      </c>
      <c r="C200" s="263" t="s">
        <v>20</v>
      </c>
      <c r="D200" s="262" t="s">
        <v>21</v>
      </c>
      <c r="E200" s="264">
        <v>37.799999999999997</v>
      </c>
      <c r="F200" s="264">
        <v>39.311999999999998</v>
      </c>
    </row>
    <row r="201" spans="1:7" s="270" customFormat="1" outlineLevel="1">
      <c r="A201" s="266" t="s">
        <v>532</v>
      </c>
      <c r="B201" s="267" t="s">
        <v>371</v>
      </c>
      <c r="C201" s="268" t="s">
        <v>372</v>
      </c>
      <c r="D201" s="267" t="s">
        <v>22</v>
      </c>
      <c r="E201" s="269">
        <v>2.2200000000000002</v>
      </c>
      <c r="F201" s="269">
        <v>2.3088000000000002</v>
      </c>
    </row>
    <row r="202" spans="1:7" s="270" customFormat="1" outlineLevel="1">
      <c r="A202" s="271" t="s">
        <v>533</v>
      </c>
      <c r="B202" s="272" t="s">
        <v>414</v>
      </c>
      <c r="C202" s="273" t="s">
        <v>132</v>
      </c>
      <c r="D202" s="272" t="s">
        <v>22</v>
      </c>
      <c r="E202" s="274">
        <v>0.2</v>
      </c>
      <c r="F202" s="274">
        <v>0.20799999999999999</v>
      </c>
    </row>
    <row r="203" spans="1:7" s="270" customFormat="1" outlineLevel="1">
      <c r="A203" s="271" t="s">
        <v>534</v>
      </c>
      <c r="B203" s="272" t="s">
        <v>442</v>
      </c>
      <c r="C203" s="273" t="s">
        <v>443</v>
      </c>
      <c r="D203" s="272" t="s">
        <v>22</v>
      </c>
      <c r="E203" s="274">
        <v>2.0299999999999998</v>
      </c>
      <c r="F203" s="274">
        <v>2.1112000000000002</v>
      </c>
    </row>
    <row r="204" spans="1:7" s="279" customFormat="1" outlineLevel="1">
      <c r="A204" s="275" t="s">
        <v>535</v>
      </c>
      <c r="B204" s="276" t="s">
        <v>445</v>
      </c>
      <c r="C204" s="277" t="s">
        <v>446</v>
      </c>
      <c r="D204" s="276" t="s">
        <v>25</v>
      </c>
      <c r="E204" s="278">
        <v>3.04</v>
      </c>
      <c r="F204" s="278">
        <v>3.1616</v>
      </c>
    </row>
    <row r="205" spans="1:7" s="279" customFormat="1" outlineLevel="1">
      <c r="A205" s="280" t="s">
        <v>536</v>
      </c>
      <c r="B205" s="281" t="s">
        <v>537</v>
      </c>
      <c r="C205" s="282" t="s">
        <v>449</v>
      </c>
      <c r="D205" s="281" t="s">
        <v>131</v>
      </c>
      <c r="E205" s="283">
        <v>0.75</v>
      </c>
      <c r="F205" s="283">
        <v>0.78</v>
      </c>
    </row>
    <row r="206" spans="1:7" s="226" customFormat="1" ht="26.4">
      <c r="A206" s="255" t="s">
        <v>538</v>
      </c>
      <c r="B206" s="256" t="s">
        <v>539</v>
      </c>
      <c r="C206" s="256" t="s">
        <v>540</v>
      </c>
      <c r="D206" s="257" t="s">
        <v>162</v>
      </c>
      <c r="E206" s="258">
        <v>1.34</v>
      </c>
      <c r="F206" s="259"/>
      <c r="G206" s="260"/>
    </row>
    <row r="207" spans="1:7" s="265" customFormat="1" outlineLevel="1">
      <c r="A207" s="261" t="s">
        <v>541</v>
      </c>
      <c r="B207" s="262" t="s">
        <v>18</v>
      </c>
      <c r="C207" s="263" t="s">
        <v>20</v>
      </c>
      <c r="D207" s="262" t="s">
        <v>21</v>
      </c>
      <c r="E207" s="264">
        <v>59.6</v>
      </c>
      <c r="F207" s="264">
        <v>79.864000000000004</v>
      </c>
    </row>
    <row r="208" spans="1:7" s="270" customFormat="1" outlineLevel="1">
      <c r="A208" s="266" t="s">
        <v>542</v>
      </c>
      <c r="B208" s="267" t="s">
        <v>371</v>
      </c>
      <c r="C208" s="268" t="s">
        <v>372</v>
      </c>
      <c r="D208" s="267" t="s">
        <v>22</v>
      </c>
      <c r="E208" s="269">
        <v>3.34</v>
      </c>
      <c r="F208" s="269">
        <v>4.4756</v>
      </c>
    </row>
    <row r="209" spans="1:7" s="270" customFormat="1" outlineLevel="1">
      <c r="A209" s="271" t="s">
        <v>543</v>
      </c>
      <c r="B209" s="272" t="s">
        <v>414</v>
      </c>
      <c r="C209" s="273" t="s">
        <v>132</v>
      </c>
      <c r="D209" s="272" t="s">
        <v>22</v>
      </c>
      <c r="E209" s="274">
        <v>0.2</v>
      </c>
      <c r="F209" s="274">
        <v>0.26800000000000002</v>
      </c>
    </row>
    <row r="210" spans="1:7" s="270" customFormat="1" outlineLevel="1">
      <c r="A210" s="271" t="s">
        <v>544</v>
      </c>
      <c r="B210" s="272" t="s">
        <v>442</v>
      </c>
      <c r="C210" s="273" t="s">
        <v>443</v>
      </c>
      <c r="D210" s="272" t="s">
        <v>22</v>
      </c>
      <c r="E210" s="274">
        <v>3.06</v>
      </c>
      <c r="F210" s="274">
        <v>4.1003999999999996</v>
      </c>
    </row>
    <row r="211" spans="1:7" s="279" customFormat="1" outlineLevel="1">
      <c r="A211" s="275" t="s">
        <v>545</v>
      </c>
      <c r="B211" s="276" t="s">
        <v>445</v>
      </c>
      <c r="C211" s="277" t="s">
        <v>446</v>
      </c>
      <c r="D211" s="276" t="s">
        <v>25</v>
      </c>
      <c r="E211" s="278">
        <v>8.34</v>
      </c>
      <c r="F211" s="278">
        <v>11.175599999999999</v>
      </c>
    </row>
    <row r="212" spans="1:7" s="279" customFormat="1" outlineLevel="1">
      <c r="A212" s="280" t="s">
        <v>546</v>
      </c>
      <c r="B212" s="281" t="s">
        <v>537</v>
      </c>
      <c r="C212" s="282" t="s">
        <v>449</v>
      </c>
      <c r="D212" s="281" t="s">
        <v>131</v>
      </c>
      <c r="E212" s="283">
        <v>2.04</v>
      </c>
      <c r="F212" s="283">
        <v>2.7336</v>
      </c>
    </row>
    <row r="213" spans="1:7" s="226" customFormat="1" ht="26.4">
      <c r="A213" s="255" t="s">
        <v>547</v>
      </c>
      <c r="B213" s="256" t="s">
        <v>548</v>
      </c>
      <c r="C213" s="256" t="s">
        <v>549</v>
      </c>
      <c r="D213" s="257" t="s">
        <v>162</v>
      </c>
      <c r="E213" s="258">
        <v>0.06</v>
      </c>
      <c r="F213" s="259"/>
      <c r="G213" s="260"/>
    </row>
    <row r="214" spans="1:7" s="265" customFormat="1" outlineLevel="1">
      <c r="A214" s="261" t="s">
        <v>550</v>
      </c>
      <c r="B214" s="262" t="s">
        <v>18</v>
      </c>
      <c r="C214" s="263" t="s">
        <v>20</v>
      </c>
      <c r="D214" s="262" t="s">
        <v>21</v>
      </c>
      <c r="E214" s="264">
        <v>37.799999999999997</v>
      </c>
      <c r="F214" s="264">
        <v>2.2679999999999998</v>
      </c>
    </row>
    <row r="215" spans="1:7" s="270" customFormat="1" outlineLevel="1">
      <c r="A215" s="266" t="s">
        <v>551</v>
      </c>
      <c r="B215" s="267" t="s">
        <v>371</v>
      </c>
      <c r="C215" s="268" t="s">
        <v>372</v>
      </c>
      <c r="D215" s="267" t="s">
        <v>22</v>
      </c>
      <c r="E215" s="269">
        <v>2.2200000000000002</v>
      </c>
      <c r="F215" s="269">
        <v>0.13320000000000001</v>
      </c>
    </row>
    <row r="216" spans="1:7" s="270" customFormat="1" outlineLevel="1">
      <c r="A216" s="271" t="s">
        <v>552</v>
      </c>
      <c r="B216" s="272" t="s">
        <v>414</v>
      </c>
      <c r="C216" s="273" t="s">
        <v>132</v>
      </c>
      <c r="D216" s="272" t="s">
        <v>22</v>
      </c>
      <c r="E216" s="274">
        <v>0.2</v>
      </c>
      <c r="F216" s="274">
        <v>1.2E-2</v>
      </c>
    </row>
    <row r="217" spans="1:7" s="270" customFormat="1" outlineLevel="1">
      <c r="A217" s="271" t="s">
        <v>553</v>
      </c>
      <c r="B217" s="272" t="s">
        <v>442</v>
      </c>
      <c r="C217" s="273" t="s">
        <v>443</v>
      </c>
      <c r="D217" s="272" t="s">
        <v>22</v>
      </c>
      <c r="E217" s="274">
        <v>2.0299999999999998</v>
      </c>
      <c r="F217" s="274">
        <v>0.12180000000000001</v>
      </c>
    </row>
    <row r="218" spans="1:7" s="279" customFormat="1" outlineLevel="1">
      <c r="A218" s="275" t="s">
        <v>554</v>
      </c>
      <c r="B218" s="276" t="s">
        <v>445</v>
      </c>
      <c r="C218" s="277" t="s">
        <v>446</v>
      </c>
      <c r="D218" s="276" t="s">
        <v>25</v>
      </c>
      <c r="E218" s="278">
        <v>3.04</v>
      </c>
      <c r="F218" s="278">
        <v>0.18240000000000001</v>
      </c>
    </row>
    <row r="219" spans="1:7" s="279" customFormat="1" outlineLevel="1">
      <c r="A219" s="280" t="s">
        <v>555</v>
      </c>
      <c r="B219" s="281" t="s">
        <v>537</v>
      </c>
      <c r="C219" s="282" t="s">
        <v>449</v>
      </c>
      <c r="D219" s="281" t="s">
        <v>131</v>
      </c>
      <c r="E219" s="283">
        <v>0.75</v>
      </c>
      <c r="F219" s="283">
        <v>4.4999999999999998E-2</v>
      </c>
    </row>
    <row r="220" spans="1:7" s="226" customFormat="1" ht="26.4">
      <c r="A220" s="255" t="s">
        <v>556</v>
      </c>
      <c r="B220" s="256" t="s">
        <v>557</v>
      </c>
      <c r="C220" s="256" t="s">
        <v>558</v>
      </c>
      <c r="D220" s="257" t="s">
        <v>162</v>
      </c>
      <c r="E220" s="258">
        <v>0.06</v>
      </c>
      <c r="F220" s="259"/>
      <c r="G220" s="260"/>
    </row>
    <row r="221" spans="1:7" s="265" customFormat="1" outlineLevel="1">
      <c r="A221" s="261" t="s">
        <v>559</v>
      </c>
      <c r="B221" s="262" t="s">
        <v>18</v>
      </c>
      <c r="C221" s="263" t="s">
        <v>20</v>
      </c>
      <c r="D221" s="262" t="s">
        <v>21</v>
      </c>
      <c r="E221" s="264">
        <v>59.6</v>
      </c>
      <c r="F221" s="264">
        <v>3.5760000000000001</v>
      </c>
    </row>
    <row r="222" spans="1:7" s="270" customFormat="1" outlineLevel="1">
      <c r="A222" s="266" t="s">
        <v>560</v>
      </c>
      <c r="B222" s="267" t="s">
        <v>371</v>
      </c>
      <c r="C222" s="268" t="s">
        <v>372</v>
      </c>
      <c r="D222" s="267" t="s">
        <v>22</v>
      </c>
      <c r="E222" s="269">
        <v>3.34</v>
      </c>
      <c r="F222" s="269">
        <v>0.20039999999999999</v>
      </c>
    </row>
    <row r="223" spans="1:7" s="270" customFormat="1" outlineLevel="1">
      <c r="A223" s="271" t="s">
        <v>561</v>
      </c>
      <c r="B223" s="272" t="s">
        <v>414</v>
      </c>
      <c r="C223" s="273" t="s">
        <v>132</v>
      </c>
      <c r="D223" s="272" t="s">
        <v>22</v>
      </c>
      <c r="E223" s="274">
        <v>0.2</v>
      </c>
      <c r="F223" s="274">
        <v>1.2E-2</v>
      </c>
    </row>
    <row r="224" spans="1:7" s="270" customFormat="1" outlineLevel="1">
      <c r="A224" s="271" t="s">
        <v>562</v>
      </c>
      <c r="B224" s="272" t="s">
        <v>442</v>
      </c>
      <c r="C224" s="273" t="s">
        <v>443</v>
      </c>
      <c r="D224" s="272" t="s">
        <v>22</v>
      </c>
      <c r="E224" s="274">
        <v>3.06</v>
      </c>
      <c r="F224" s="274">
        <v>0.18360000000000001</v>
      </c>
    </row>
    <row r="225" spans="1:7" s="279" customFormat="1" outlineLevel="1">
      <c r="A225" s="275" t="s">
        <v>563</v>
      </c>
      <c r="B225" s="276" t="s">
        <v>445</v>
      </c>
      <c r="C225" s="277" t="s">
        <v>446</v>
      </c>
      <c r="D225" s="276" t="s">
        <v>25</v>
      </c>
      <c r="E225" s="278">
        <v>8.34</v>
      </c>
      <c r="F225" s="278">
        <v>0.50039999999999996</v>
      </c>
    </row>
    <row r="226" spans="1:7" s="279" customFormat="1" outlineLevel="1">
      <c r="A226" s="280" t="s">
        <v>564</v>
      </c>
      <c r="B226" s="281" t="s">
        <v>537</v>
      </c>
      <c r="C226" s="282" t="s">
        <v>449</v>
      </c>
      <c r="D226" s="281" t="s">
        <v>131</v>
      </c>
      <c r="E226" s="283">
        <v>2.04</v>
      </c>
      <c r="F226" s="283">
        <v>0.12239999999999999</v>
      </c>
    </row>
    <row r="227" spans="1:7" s="226" customFormat="1" ht="26.4">
      <c r="A227" s="255" t="s">
        <v>565</v>
      </c>
      <c r="B227" s="256" t="s">
        <v>566</v>
      </c>
      <c r="C227" s="256" t="s">
        <v>567</v>
      </c>
      <c r="D227" s="257" t="s">
        <v>162</v>
      </c>
      <c r="E227" s="258">
        <v>0.04</v>
      </c>
      <c r="F227" s="259"/>
      <c r="G227" s="260"/>
    </row>
    <row r="228" spans="1:7" s="265" customFormat="1" outlineLevel="1">
      <c r="A228" s="261" t="s">
        <v>568</v>
      </c>
      <c r="B228" s="262" t="s">
        <v>18</v>
      </c>
      <c r="C228" s="263" t="s">
        <v>20</v>
      </c>
      <c r="D228" s="262" t="s">
        <v>21</v>
      </c>
      <c r="E228" s="264">
        <v>35.1</v>
      </c>
      <c r="F228" s="264">
        <v>1.4039999999999999</v>
      </c>
    </row>
    <row r="229" spans="1:7" s="270" customFormat="1" outlineLevel="1">
      <c r="A229" s="266" t="s">
        <v>569</v>
      </c>
      <c r="B229" s="267" t="s">
        <v>371</v>
      </c>
      <c r="C229" s="268" t="s">
        <v>372</v>
      </c>
      <c r="D229" s="267" t="s">
        <v>22</v>
      </c>
      <c r="E229" s="269">
        <v>1.94</v>
      </c>
      <c r="F229" s="269">
        <v>7.7600000000000002E-2</v>
      </c>
    </row>
    <row r="230" spans="1:7" s="270" customFormat="1" outlineLevel="1">
      <c r="A230" s="271" t="s">
        <v>570</v>
      </c>
      <c r="B230" s="272" t="s">
        <v>414</v>
      </c>
      <c r="C230" s="273" t="s">
        <v>132</v>
      </c>
      <c r="D230" s="272" t="s">
        <v>22</v>
      </c>
      <c r="E230" s="274">
        <v>0.2</v>
      </c>
      <c r="F230" s="274">
        <v>8.0000000000000002E-3</v>
      </c>
    </row>
    <row r="231" spans="1:7" s="270" customFormat="1" outlineLevel="1">
      <c r="A231" s="271" t="s">
        <v>571</v>
      </c>
      <c r="B231" s="272" t="s">
        <v>442</v>
      </c>
      <c r="C231" s="273" t="s">
        <v>443</v>
      </c>
      <c r="D231" s="272" t="s">
        <v>22</v>
      </c>
      <c r="E231" s="274">
        <v>1.78</v>
      </c>
      <c r="F231" s="274">
        <v>7.1199999999999999E-2</v>
      </c>
    </row>
    <row r="232" spans="1:7" s="279" customFormat="1" outlineLevel="1">
      <c r="A232" s="275" t="s">
        <v>572</v>
      </c>
      <c r="B232" s="276" t="s">
        <v>445</v>
      </c>
      <c r="C232" s="277" t="s">
        <v>446</v>
      </c>
      <c r="D232" s="276" t="s">
        <v>25</v>
      </c>
      <c r="E232" s="278">
        <v>1.65</v>
      </c>
      <c r="F232" s="278">
        <v>6.6000000000000003E-2</v>
      </c>
    </row>
    <row r="233" spans="1:7" s="279" customFormat="1" outlineLevel="1">
      <c r="A233" s="280" t="s">
        <v>573</v>
      </c>
      <c r="B233" s="281" t="s">
        <v>537</v>
      </c>
      <c r="C233" s="282" t="s">
        <v>449</v>
      </c>
      <c r="D233" s="281" t="s">
        <v>131</v>
      </c>
      <c r="E233" s="283">
        <v>0.41</v>
      </c>
      <c r="F233" s="283">
        <v>1.6400000000000001E-2</v>
      </c>
    </row>
    <row r="234" spans="1:7" s="226" customFormat="1" ht="26.4">
      <c r="A234" s="255" t="s">
        <v>574</v>
      </c>
      <c r="B234" s="256" t="s">
        <v>548</v>
      </c>
      <c r="C234" s="256" t="s">
        <v>575</v>
      </c>
      <c r="D234" s="257" t="s">
        <v>162</v>
      </c>
      <c r="E234" s="258">
        <v>0.02</v>
      </c>
      <c r="F234" s="259"/>
      <c r="G234" s="260"/>
    </row>
    <row r="235" spans="1:7" s="265" customFormat="1" outlineLevel="1">
      <c r="A235" s="261" t="s">
        <v>576</v>
      </c>
      <c r="B235" s="262" t="s">
        <v>18</v>
      </c>
      <c r="C235" s="263" t="s">
        <v>20</v>
      </c>
      <c r="D235" s="262" t="s">
        <v>21</v>
      </c>
      <c r="E235" s="264">
        <v>37.799999999999997</v>
      </c>
      <c r="F235" s="264">
        <v>0.75600000000000001</v>
      </c>
    </row>
    <row r="236" spans="1:7" s="270" customFormat="1" outlineLevel="1">
      <c r="A236" s="266" t="s">
        <v>577</v>
      </c>
      <c r="B236" s="267" t="s">
        <v>371</v>
      </c>
      <c r="C236" s="268" t="s">
        <v>372</v>
      </c>
      <c r="D236" s="267" t="s">
        <v>22</v>
      </c>
      <c r="E236" s="269">
        <v>2.2200000000000002</v>
      </c>
      <c r="F236" s="269">
        <v>4.4400000000000002E-2</v>
      </c>
    </row>
    <row r="237" spans="1:7" s="270" customFormat="1" outlineLevel="1">
      <c r="A237" s="271" t="s">
        <v>578</v>
      </c>
      <c r="B237" s="272" t="s">
        <v>414</v>
      </c>
      <c r="C237" s="273" t="s">
        <v>132</v>
      </c>
      <c r="D237" s="272" t="s">
        <v>22</v>
      </c>
      <c r="E237" s="274">
        <v>0.2</v>
      </c>
      <c r="F237" s="274">
        <v>4.0000000000000001E-3</v>
      </c>
    </row>
    <row r="238" spans="1:7" s="270" customFormat="1" outlineLevel="1">
      <c r="A238" s="271" t="s">
        <v>579</v>
      </c>
      <c r="B238" s="272" t="s">
        <v>442</v>
      </c>
      <c r="C238" s="273" t="s">
        <v>443</v>
      </c>
      <c r="D238" s="272" t="s">
        <v>22</v>
      </c>
      <c r="E238" s="274">
        <v>2.0299999999999998</v>
      </c>
      <c r="F238" s="274">
        <v>4.0599999999999997E-2</v>
      </c>
    </row>
    <row r="239" spans="1:7" s="279" customFormat="1" outlineLevel="1">
      <c r="A239" s="275" t="s">
        <v>580</v>
      </c>
      <c r="B239" s="276" t="s">
        <v>445</v>
      </c>
      <c r="C239" s="277" t="s">
        <v>446</v>
      </c>
      <c r="D239" s="276" t="s">
        <v>25</v>
      </c>
      <c r="E239" s="278">
        <v>3.04</v>
      </c>
      <c r="F239" s="278">
        <v>6.08E-2</v>
      </c>
    </row>
    <row r="240" spans="1:7" s="279" customFormat="1" outlineLevel="1">
      <c r="A240" s="280" t="s">
        <v>581</v>
      </c>
      <c r="B240" s="281" t="s">
        <v>537</v>
      </c>
      <c r="C240" s="282" t="s">
        <v>449</v>
      </c>
      <c r="D240" s="281" t="s">
        <v>131</v>
      </c>
      <c r="E240" s="283">
        <v>0.75</v>
      </c>
      <c r="F240" s="283">
        <v>1.4999999999999999E-2</v>
      </c>
    </row>
    <row r="241" spans="1:7" s="226" customFormat="1" ht="52.8">
      <c r="A241" s="255" t="s">
        <v>582</v>
      </c>
      <c r="B241" s="256" t="s">
        <v>188</v>
      </c>
      <c r="C241" s="256" t="s">
        <v>189</v>
      </c>
      <c r="D241" s="257" t="s">
        <v>23</v>
      </c>
      <c r="E241" s="258">
        <v>7.5892999999999997</v>
      </c>
      <c r="F241" s="259"/>
      <c r="G241" s="260"/>
    </row>
    <row r="242" spans="1:7" s="270" customFormat="1" outlineLevel="1">
      <c r="A242" s="266" t="s">
        <v>583</v>
      </c>
      <c r="B242" s="267" t="s">
        <v>190</v>
      </c>
      <c r="C242" s="268" t="s">
        <v>191</v>
      </c>
      <c r="D242" s="267" t="s">
        <v>22</v>
      </c>
      <c r="E242" s="269">
        <v>6.9536000000000001E-2</v>
      </c>
      <c r="F242" s="269">
        <v>0.52773000000000003</v>
      </c>
    </row>
    <row r="243" spans="1:7" s="226" customFormat="1" ht="26.4">
      <c r="A243" s="255" t="s">
        <v>584</v>
      </c>
      <c r="B243" s="256" t="s">
        <v>585</v>
      </c>
      <c r="C243" s="256" t="s">
        <v>586</v>
      </c>
      <c r="D243" s="257" t="s">
        <v>587</v>
      </c>
      <c r="E243" s="258">
        <v>0.104</v>
      </c>
      <c r="F243" s="259"/>
      <c r="G243" s="260"/>
    </row>
    <row r="244" spans="1:7" s="265" customFormat="1" outlineLevel="1">
      <c r="A244" s="261" t="s">
        <v>588</v>
      </c>
      <c r="B244" s="262" t="s">
        <v>18</v>
      </c>
      <c r="C244" s="263" t="s">
        <v>20</v>
      </c>
      <c r="D244" s="262" t="s">
        <v>21</v>
      </c>
      <c r="E244" s="264">
        <v>669</v>
      </c>
      <c r="F244" s="264">
        <v>69.575999999999993</v>
      </c>
    </row>
    <row r="245" spans="1:7" s="270" customFormat="1" ht="24" outlineLevel="1">
      <c r="A245" s="266" t="s">
        <v>589</v>
      </c>
      <c r="B245" s="267" t="s">
        <v>590</v>
      </c>
      <c r="C245" s="268" t="s">
        <v>591</v>
      </c>
      <c r="D245" s="267" t="s">
        <v>22</v>
      </c>
      <c r="E245" s="269">
        <v>263.2</v>
      </c>
      <c r="F245" s="269">
        <v>27.372800000000002</v>
      </c>
    </row>
    <row r="246" spans="1:7" s="270" customFormat="1" ht="24" outlineLevel="1">
      <c r="A246" s="271" t="s">
        <v>592</v>
      </c>
      <c r="B246" s="272" t="s">
        <v>179</v>
      </c>
      <c r="C246" s="273" t="s">
        <v>180</v>
      </c>
      <c r="D246" s="272" t="s">
        <v>22</v>
      </c>
      <c r="E246" s="274">
        <v>17.399999999999999</v>
      </c>
      <c r="F246" s="274">
        <v>1.8096000000000001</v>
      </c>
    </row>
    <row r="247" spans="1:7" s="270" customFormat="1" outlineLevel="1">
      <c r="A247" s="271" t="s">
        <v>593</v>
      </c>
      <c r="B247" s="272" t="s">
        <v>371</v>
      </c>
      <c r="C247" s="273" t="s">
        <v>372</v>
      </c>
      <c r="D247" s="272" t="s">
        <v>22</v>
      </c>
      <c r="E247" s="274">
        <v>0.15</v>
      </c>
      <c r="F247" s="274">
        <v>1.5599999999999999E-2</v>
      </c>
    </row>
    <row r="248" spans="1:7" s="270" customFormat="1" outlineLevel="1">
      <c r="A248" s="271" t="s">
        <v>594</v>
      </c>
      <c r="B248" s="272" t="s">
        <v>595</v>
      </c>
      <c r="C248" s="273" t="s">
        <v>596</v>
      </c>
      <c r="D248" s="272" t="s">
        <v>22</v>
      </c>
      <c r="E248" s="274">
        <v>48.5</v>
      </c>
      <c r="F248" s="274">
        <v>5.0439999999999996</v>
      </c>
    </row>
    <row r="249" spans="1:7" s="270" customFormat="1" outlineLevel="1">
      <c r="A249" s="271" t="s">
        <v>597</v>
      </c>
      <c r="B249" s="272" t="s">
        <v>466</v>
      </c>
      <c r="C249" s="273" t="s">
        <v>467</v>
      </c>
      <c r="D249" s="272" t="s">
        <v>22</v>
      </c>
      <c r="E249" s="274">
        <v>24.75</v>
      </c>
      <c r="F249" s="274">
        <v>2.5739999999999998</v>
      </c>
    </row>
    <row r="250" spans="1:7" s="270" customFormat="1" outlineLevel="1">
      <c r="A250" s="271" t="s">
        <v>598</v>
      </c>
      <c r="B250" s="272" t="s">
        <v>599</v>
      </c>
      <c r="C250" s="273" t="s">
        <v>600</v>
      </c>
      <c r="D250" s="272" t="s">
        <v>22</v>
      </c>
      <c r="E250" s="274">
        <v>34.799999999999997</v>
      </c>
      <c r="F250" s="274">
        <v>3.6192000000000002</v>
      </c>
    </row>
    <row r="251" spans="1:7" s="270" customFormat="1" outlineLevel="1">
      <c r="A251" s="271" t="s">
        <v>601</v>
      </c>
      <c r="B251" s="272" t="s">
        <v>602</v>
      </c>
      <c r="C251" s="273" t="s">
        <v>603</v>
      </c>
      <c r="D251" s="272" t="s">
        <v>22</v>
      </c>
      <c r="E251" s="274">
        <v>12.38</v>
      </c>
      <c r="F251" s="274">
        <v>1.2875000000000001</v>
      </c>
    </row>
    <row r="252" spans="1:7" s="270" customFormat="1" outlineLevel="1">
      <c r="A252" s="271" t="s">
        <v>604</v>
      </c>
      <c r="B252" s="272" t="s">
        <v>414</v>
      </c>
      <c r="C252" s="273" t="s">
        <v>132</v>
      </c>
      <c r="D252" s="272" t="s">
        <v>22</v>
      </c>
      <c r="E252" s="274">
        <v>0.23</v>
      </c>
      <c r="F252" s="274">
        <v>2.392E-2</v>
      </c>
    </row>
    <row r="253" spans="1:7" s="279" customFormat="1" outlineLevel="1">
      <c r="A253" s="275" t="s">
        <v>605</v>
      </c>
      <c r="B253" s="276" t="s">
        <v>606</v>
      </c>
      <c r="C253" s="277" t="s">
        <v>607</v>
      </c>
      <c r="D253" s="276" t="s">
        <v>23</v>
      </c>
      <c r="E253" s="278">
        <v>0.157</v>
      </c>
      <c r="F253" s="278">
        <v>1.6327999999999999E-2</v>
      </c>
    </row>
    <row r="254" spans="1:7" s="279" customFormat="1" outlineLevel="1">
      <c r="A254" s="280" t="s">
        <v>608</v>
      </c>
      <c r="B254" s="281" t="s">
        <v>489</v>
      </c>
      <c r="C254" s="282" t="s">
        <v>490</v>
      </c>
      <c r="D254" s="281" t="s">
        <v>404</v>
      </c>
      <c r="E254" s="283">
        <v>2.48</v>
      </c>
      <c r="F254" s="283">
        <v>0.25791999999999998</v>
      </c>
    </row>
    <row r="255" spans="1:7" s="226" customFormat="1" ht="26.4">
      <c r="A255" s="255" t="s">
        <v>609</v>
      </c>
      <c r="B255" s="256" t="s">
        <v>610</v>
      </c>
      <c r="C255" s="256" t="s">
        <v>611</v>
      </c>
      <c r="D255" s="257" t="s">
        <v>587</v>
      </c>
      <c r="E255" s="258">
        <v>0.13400000000000001</v>
      </c>
      <c r="F255" s="259"/>
      <c r="G255" s="260"/>
    </row>
    <row r="256" spans="1:7" s="265" customFormat="1" outlineLevel="1">
      <c r="A256" s="261" t="s">
        <v>612</v>
      </c>
      <c r="B256" s="262" t="s">
        <v>18</v>
      </c>
      <c r="C256" s="263" t="s">
        <v>20</v>
      </c>
      <c r="D256" s="262" t="s">
        <v>21</v>
      </c>
      <c r="E256" s="264">
        <v>839</v>
      </c>
      <c r="F256" s="264">
        <v>112.426</v>
      </c>
    </row>
    <row r="257" spans="1:7" s="270" customFormat="1" ht="24" outlineLevel="1">
      <c r="A257" s="266" t="s">
        <v>613</v>
      </c>
      <c r="B257" s="267" t="s">
        <v>590</v>
      </c>
      <c r="C257" s="268" t="s">
        <v>591</v>
      </c>
      <c r="D257" s="267" t="s">
        <v>22</v>
      </c>
      <c r="E257" s="269">
        <v>343.84</v>
      </c>
      <c r="F257" s="269">
        <v>46.074599999999997</v>
      </c>
    </row>
    <row r="258" spans="1:7" s="270" customFormat="1" ht="24" outlineLevel="1">
      <c r="A258" s="271" t="s">
        <v>614</v>
      </c>
      <c r="B258" s="272" t="s">
        <v>179</v>
      </c>
      <c r="C258" s="273" t="s">
        <v>180</v>
      </c>
      <c r="D258" s="272" t="s">
        <v>22</v>
      </c>
      <c r="E258" s="274">
        <v>20.3</v>
      </c>
      <c r="F258" s="274">
        <v>2.7202000000000002</v>
      </c>
    </row>
    <row r="259" spans="1:7" s="270" customFormat="1" outlineLevel="1">
      <c r="A259" s="271" t="s">
        <v>615</v>
      </c>
      <c r="B259" s="272" t="s">
        <v>371</v>
      </c>
      <c r="C259" s="273" t="s">
        <v>372</v>
      </c>
      <c r="D259" s="272" t="s">
        <v>22</v>
      </c>
      <c r="E259" s="274">
        <v>0.31</v>
      </c>
      <c r="F259" s="274">
        <v>4.1540000000000001E-2</v>
      </c>
    </row>
    <row r="260" spans="1:7" s="270" customFormat="1" outlineLevel="1">
      <c r="A260" s="271" t="s">
        <v>616</v>
      </c>
      <c r="B260" s="272" t="s">
        <v>595</v>
      </c>
      <c r="C260" s="273" t="s">
        <v>596</v>
      </c>
      <c r="D260" s="272" t="s">
        <v>22</v>
      </c>
      <c r="E260" s="274">
        <v>68.430000000000007</v>
      </c>
      <c r="F260" s="274">
        <v>9.1696000000000009</v>
      </c>
    </row>
    <row r="261" spans="1:7" s="270" customFormat="1" outlineLevel="1">
      <c r="A261" s="271" t="s">
        <v>617</v>
      </c>
      <c r="B261" s="272" t="s">
        <v>466</v>
      </c>
      <c r="C261" s="273" t="s">
        <v>467</v>
      </c>
      <c r="D261" s="272" t="s">
        <v>22</v>
      </c>
      <c r="E261" s="274">
        <v>41.25</v>
      </c>
      <c r="F261" s="274">
        <v>5.5274999999999999</v>
      </c>
    </row>
    <row r="262" spans="1:7" s="270" customFormat="1" outlineLevel="1">
      <c r="A262" s="271" t="s">
        <v>618</v>
      </c>
      <c r="B262" s="272" t="s">
        <v>599</v>
      </c>
      <c r="C262" s="273" t="s">
        <v>600</v>
      </c>
      <c r="D262" s="272" t="s">
        <v>22</v>
      </c>
      <c r="E262" s="274">
        <v>38.049999999999997</v>
      </c>
      <c r="F262" s="274">
        <v>5.0987</v>
      </c>
    </row>
    <row r="263" spans="1:7" s="270" customFormat="1" outlineLevel="1">
      <c r="A263" s="271" t="s">
        <v>619</v>
      </c>
      <c r="B263" s="272" t="s">
        <v>602</v>
      </c>
      <c r="C263" s="273" t="s">
        <v>603</v>
      </c>
      <c r="D263" s="272" t="s">
        <v>22</v>
      </c>
      <c r="E263" s="274">
        <v>20.63</v>
      </c>
      <c r="F263" s="274">
        <v>2.7644000000000002</v>
      </c>
    </row>
    <row r="264" spans="1:7" s="270" customFormat="1" outlineLevel="1">
      <c r="A264" s="271" t="s">
        <v>620</v>
      </c>
      <c r="B264" s="272" t="s">
        <v>414</v>
      </c>
      <c r="C264" s="273" t="s">
        <v>132</v>
      </c>
      <c r="D264" s="272" t="s">
        <v>22</v>
      </c>
      <c r="E264" s="274">
        <v>0.46</v>
      </c>
      <c r="F264" s="274">
        <v>6.164E-2</v>
      </c>
    </row>
    <row r="265" spans="1:7" s="279" customFormat="1" outlineLevel="1">
      <c r="A265" s="275" t="s">
        <v>621</v>
      </c>
      <c r="B265" s="276" t="s">
        <v>606</v>
      </c>
      <c r="C265" s="277" t="s">
        <v>607</v>
      </c>
      <c r="D265" s="276" t="s">
        <v>23</v>
      </c>
      <c r="E265" s="278">
        <v>0.24199999999999999</v>
      </c>
      <c r="F265" s="278">
        <v>3.2427999999999998E-2</v>
      </c>
    </row>
    <row r="266" spans="1:7" s="279" customFormat="1" outlineLevel="1">
      <c r="A266" s="280" t="s">
        <v>622</v>
      </c>
      <c r="B266" s="281" t="s">
        <v>489</v>
      </c>
      <c r="C266" s="282" t="s">
        <v>490</v>
      </c>
      <c r="D266" s="281" t="s">
        <v>404</v>
      </c>
      <c r="E266" s="283">
        <v>4.13</v>
      </c>
      <c r="F266" s="283">
        <v>0.55342000000000002</v>
      </c>
    </row>
    <row r="267" spans="1:7" s="226" customFormat="1" ht="26.4">
      <c r="A267" s="255" t="s">
        <v>623</v>
      </c>
      <c r="B267" s="256" t="s">
        <v>624</v>
      </c>
      <c r="C267" s="256" t="s">
        <v>625</v>
      </c>
      <c r="D267" s="257" t="s">
        <v>587</v>
      </c>
      <c r="E267" s="258">
        <v>6.0000000000000001E-3</v>
      </c>
      <c r="F267" s="259"/>
      <c r="G267" s="260"/>
    </row>
    <row r="268" spans="1:7" s="265" customFormat="1" outlineLevel="1">
      <c r="A268" s="261" t="s">
        <v>626</v>
      </c>
      <c r="B268" s="262" t="s">
        <v>18</v>
      </c>
      <c r="C268" s="263" t="s">
        <v>20</v>
      </c>
      <c r="D268" s="262" t="s">
        <v>21</v>
      </c>
      <c r="E268" s="264">
        <v>701</v>
      </c>
      <c r="F268" s="264">
        <v>4.2060000000000004</v>
      </c>
    </row>
    <row r="269" spans="1:7" s="270" customFormat="1" ht="24" outlineLevel="1">
      <c r="A269" s="266" t="s">
        <v>627</v>
      </c>
      <c r="B269" s="267" t="s">
        <v>590</v>
      </c>
      <c r="C269" s="268" t="s">
        <v>591</v>
      </c>
      <c r="D269" s="267" t="s">
        <v>22</v>
      </c>
      <c r="E269" s="269">
        <v>257.60000000000002</v>
      </c>
      <c r="F269" s="269">
        <v>1.5456000000000001</v>
      </c>
    </row>
    <row r="270" spans="1:7" s="270" customFormat="1" ht="24" outlineLevel="1">
      <c r="A270" s="271" t="s">
        <v>628</v>
      </c>
      <c r="B270" s="272" t="s">
        <v>179</v>
      </c>
      <c r="C270" s="273" t="s">
        <v>180</v>
      </c>
      <c r="D270" s="272" t="s">
        <v>22</v>
      </c>
      <c r="E270" s="274">
        <v>17.399999999999999</v>
      </c>
      <c r="F270" s="274">
        <v>0.10440000000000001</v>
      </c>
    </row>
    <row r="271" spans="1:7" s="270" customFormat="1" outlineLevel="1">
      <c r="A271" s="271" t="s">
        <v>629</v>
      </c>
      <c r="B271" s="272" t="s">
        <v>371</v>
      </c>
      <c r="C271" s="273" t="s">
        <v>372</v>
      </c>
      <c r="D271" s="272" t="s">
        <v>22</v>
      </c>
      <c r="E271" s="274">
        <v>0.13</v>
      </c>
      <c r="F271" s="274">
        <v>7.7999999999999999E-4</v>
      </c>
    </row>
    <row r="272" spans="1:7" s="270" customFormat="1" outlineLevel="1">
      <c r="A272" s="271" t="s">
        <v>630</v>
      </c>
      <c r="B272" s="272" t="s">
        <v>595</v>
      </c>
      <c r="C272" s="273" t="s">
        <v>596</v>
      </c>
      <c r="D272" s="272" t="s">
        <v>22</v>
      </c>
      <c r="E272" s="274">
        <v>56.56</v>
      </c>
      <c r="F272" s="274">
        <v>0.33935999999999999</v>
      </c>
    </row>
    <row r="273" spans="1:7" s="270" customFormat="1" outlineLevel="1">
      <c r="A273" s="271" t="s">
        <v>631</v>
      </c>
      <c r="B273" s="272" t="s">
        <v>466</v>
      </c>
      <c r="C273" s="273" t="s">
        <v>467</v>
      </c>
      <c r="D273" s="272" t="s">
        <v>22</v>
      </c>
      <c r="E273" s="274">
        <v>24.75</v>
      </c>
      <c r="F273" s="274">
        <v>0.14849999999999999</v>
      </c>
    </row>
    <row r="274" spans="1:7" s="270" customFormat="1" outlineLevel="1">
      <c r="A274" s="271" t="s">
        <v>632</v>
      </c>
      <c r="B274" s="272" t="s">
        <v>599</v>
      </c>
      <c r="C274" s="273" t="s">
        <v>600</v>
      </c>
      <c r="D274" s="272" t="s">
        <v>22</v>
      </c>
      <c r="E274" s="274">
        <v>34.799999999999997</v>
      </c>
      <c r="F274" s="274">
        <v>0.20880000000000001</v>
      </c>
    </row>
    <row r="275" spans="1:7" s="270" customFormat="1" outlineLevel="1">
      <c r="A275" s="271" t="s">
        <v>633</v>
      </c>
      <c r="B275" s="272" t="s">
        <v>602</v>
      </c>
      <c r="C275" s="273" t="s">
        <v>603</v>
      </c>
      <c r="D275" s="272" t="s">
        <v>22</v>
      </c>
      <c r="E275" s="274">
        <v>12.38</v>
      </c>
      <c r="F275" s="274">
        <v>7.4279999999999999E-2</v>
      </c>
    </row>
    <row r="276" spans="1:7" s="270" customFormat="1" outlineLevel="1">
      <c r="A276" s="271" t="s">
        <v>634</v>
      </c>
      <c r="B276" s="272" t="s">
        <v>414</v>
      </c>
      <c r="C276" s="273" t="s">
        <v>132</v>
      </c>
      <c r="D276" s="272" t="s">
        <v>22</v>
      </c>
      <c r="E276" s="274">
        <v>0.2</v>
      </c>
      <c r="F276" s="274">
        <v>1.1999999999999999E-3</v>
      </c>
    </row>
    <row r="277" spans="1:7" s="279" customFormat="1" outlineLevel="1">
      <c r="A277" s="275" t="s">
        <v>635</v>
      </c>
      <c r="B277" s="276" t="s">
        <v>606</v>
      </c>
      <c r="C277" s="277" t="s">
        <v>607</v>
      </c>
      <c r="D277" s="276" t="s">
        <v>23</v>
      </c>
      <c r="E277" s="278">
        <v>0.155</v>
      </c>
      <c r="F277" s="278">
        <v>9.3000000000000005E-4</v>
      </c>
    </row>
    <row r="278" spans="1:7" s="279" customFormat="1" outlineLevel="1">
      <c r="A278" s="280" t="s">
        <v>636</v>
      </c>
      <c r="B278" s="281" t="s">
        <v>489</v>
      </c>
      <c r="C278" s="282" t="s">
        <v>490</v>
      </c>
      <c r="D278" s="281" t="s">
        <v>404</v>
      </c>
      <c r="E278" s="283">
        <v>2.48</v>
      </c>
      <c r="F278" s="283">
        <v>1.4880000000000001E-2</v>
      </c>
    </row>
    <row r="279" spans="1:7" s="226" customFormat="1" ht="26.4">
      <c r="A279" s="255" t="s">
        <v>637</v>
      </c>
      <c r="B279" s="256" t="s">
        <v>638</v>
      </c>
      <c r="C279" s="256" t="s">
        <v>639</v>
      </c>
      <c r="D279" s="257" t="s">
        <v>587</v>
      </c>
      <c r="E279" s="258">
        <v>6.0000000000000001E-3</v>
      </c>
      <c r="F279" s="259"/>
      <c r="G279" s="260"/>
    </row>
    <row r="280" spans="1:7" s="265" customFormat="1" outlineLevel="1">
      <c r="A280" s="261" t="s">
        <v>640</v>
      </c>
      <c r="B280" s="262" t="s">
        <v>18</v>
      </c>
      <c r="C280" s="263" t="s">
        <v>20</v>
      </c>
      <c r="D280" s="262" t="s">
        <v>21</v>
      </c>
      <c r="E280" s="264">
        <v>891</v>
      </c>
      <c r="F280" s="264">
        <v>5.3460000000000001</v>
      </c>
    </row>
    <row r="281" spans="1:7" s="270" customFormat="1" ht="24" outlineLevel="1">
      <c r="A281" s="266" t="s">
        <v>641</v>
      </c>
      <c r="B281" s="267" t="s">
        <v>590</v>
      </c>
      <c r="C281" s="268" t="s">
        <v>591</v>
      </c>
      <c r="D281" s="267" t="s">
        <v>22</v>
      </c>
      <c r="E281" s="269">
        <v>346.08</v>
      </c>
      <c r="F281" s="269">
        <v>2.0764999999999998</v>
      </c>
    </row>
    <row r="282" spans="1:7" s="270" customFormat="1" ht="24" outlineLevel="1">
      <c r="A282" s="271" t="s">
        <v>642</v>
      </c>
      <c r="B282" s="272" t="s">
        <v>179</v>
      </c>
      <c r="C282" s="273" t="s">
        <v>180</v>
      </c>
      <c r="D282" s="272" t="s">
        <v>22</v>
      </c>
      <c r="E282" s="274">
        <v>20.3</v>
      </c>
      <c r="F282" s="274">
        <v>0.12180000000000001</v>
      </c>
    </row>
    <row r="283" spans="1:7" s="270" customFormat="1" outlineLevel="1">
      <c r="A283" s="271" t="s">
        <v>643</v>
      </c>
      <c r="B283" s="272" t="s">
        <v>371</v>
      </c>
      <c r="C283" s="273" t="s">
        <v>372</v>
      </c>
      <c r="D283" s="272" t="s">
        <v>22</v>
      </c>
      <c r="E283" s="274">
        <v>0.52</v>
      </c>
      <c r="F283" s="274">
        <v>3.1199999999999999E-3</v>
      </c>
    </row>
    <row r="284" spans="1:7" s="270" customFormat="1" outlineLevel="1">
      <c r="A284" s="271" t="s">
        <v>644</v>
      </c>
      <c r="B284" s="272" t="s">
        <v>595</v>
      </c>
      <c r="C284" s="273" t="s">
        <v>596</v>
      </c>
      <c r="D284" s="272" t="s">
        <v>22</v>
      </c>
      <c r="E284" s="274">
        <v>78.62</v>
      </c>
      <c r="F284" s="274">
        <v>0.47171999999999997</v>
      </c>
    </row>
    <row r="285" spans="1:7" s="270" customFormat="1" outlineLevel="1">
      <c r="A285" s="271" t="s">
        <v>645</v>
      </c>
      <c r="B285" s="272" t="s">
        <v>466</v>
      </c>
      <c r="C285" s="273" t="s">
        <v>467</v>
      </c>
      <c r="D285" s="272" t="s">
        <v>22</v>
      </c>
      <c r="E285" s="274">
        <v>41.25</v>
      </c>
      <c r="F285" s="274">
        <v>0.2475</v>
      </c>
    </row>
    <row r="286" spans="1:7" s="270" customFormat="1" outlineLevel="1">
      <c r="A286" s="271" t="s">
        <v>646</v>
      </c>
      <c r="B286" s="272" t="s">
        <v>599</v>
      </c>
      <c r="C286" s="273" t="s">
        <v>600</v>
      </c>
      <c r="D286" s="272" t="s">
        <v>22</v>
      </c>
      <c r="E286" s="274">
        <v>38.049999999999997</v>
      </c>
      <c r="F286" s="274">
        <v>0.2283</v>
      </c>
    </row>
    <row r="287" spans="1:7" s="270" customFormat="1" outlineLevel="1">
      <c r="A287" s="271" t="s">
        <v>647</v>
      </c>
      <c r="B287" s="272" t="s">
        <v>602</v>
      </c>
      <c r="C287" s="273" t="s">
        <v>603</v>
      </c>
      <c r="D287" s="272" t="s">
        <v>22</v>
      </c>
      <c r="E287" s="274">
        <v>20.63</v>
      </c>
      <c r="F287" s="274">
        <v>0.12378</v>
      </c>
    </row>
    <row r="288" spans="1:7" s="270" customFormat="1" outlineLevel="1">
      <c r="A288" s="271" t="s">
        <v>648</v>
      </c>
      <c r="B288" s="272" t="s">
        <v>414</v>
      </c>
      <c r="C288" s="273" t="s">
        <v>132</v>
      </c>
      <c r="D288" s="272" t="s">
        <v>22</v>
      </c>
      <c r="E288" s="274">
        <v>0.8</v>
      </c>
      <c r="F288" s="274">
        <v>4.7999999999999996E-3</v>
      </c>
    </row>
    <row r="289" spans="1:7" s="279" customFormat="1" outlineLevel="1">
      <c r="A289" s="275" t="s">
        <v>649</v>
      </c>
      <c r="B289" s="276" t="s">
        <v>606</v>
      </c>
      <c r="C289" s="277" t="s">
        <v>607</v>
      </c>
      <c r="D289" s="276" t="s">
        <v>23</v>
      </c>
      <c r="E289" s="278">
        <v>0.24199999999999999</v>
      </c>
      <c r="F289" s="278">
        <v>1.4519999999999999E-3</v>
      </c>
    </row>
    <row r="290" spans="1:7" s="279" customFormat="1" outlineLevel="1">
      <c r="A290" s="280" t="s">
        <v>650</v>
      </c>
      <c r="B290" s="281" t="s">
        <v>489</v>
      </c>
      <c r="C290" s="282" t="s">
        <v>490</v>
      </c>
      <c r="D290" s="281" t="s">
        <v>404</v>
      </c>
      <c r="E290" s="283">
        <v>4.13</v>
      </c>
      <c r="F290" s="283">
        <v>2.478E-2</v>
      </c>
    </row>
    <row r="291" spans="1:7" s="226" customFormat="1" ht="26.4">
      <c r="A291" s="255" t="s">
        <v>651</v>
      </c>
      <c r="B291" s="256" t="s">
        <v>523</v>
      </c>
      <c r="C291" s="256" t="s">
        <v>652</v>
      </c>
      <c r="D291" s="257" t="s">
        <v>285</v>
      </c>
      <c r="E291" s="284">
        <v>140</v>
      </c>
      <c r="F291" s="285"/>
      <c r="G291" s="260"/>
    </row>
    <row r="292" spans="1:7" s="226" customFormat="1" ht="26.4">
      <c r="A292" s="255" t="s">
        <v>653</v>
      </c>
      <c r="B292" s="256" t="s">
        <v>523</v>
      </c>
      <c r="C292" s="256" t="s">
        <v>654</v>
      </c>
      <c r="D292" s="257" t="s">
        <v>285</v>
      </c>
      <c r="E292" s="284">
        <v>110</v>
      </c>
      <c r="F292" s="285"/>
      <c r="G292" s="260"/>
    </row>
    <row r="293" spans="1:7" s="226" customFormat="1">
      <c r="A293" s="255" t="s">
        <v>655</v>
      </c>
      <c r="B293" s="256" t="s">
        <v>523</v>
      </c>
      <c r="C293" s="256" t="s">
        <v>656</v>
      </c>
      <c r="D293" s="257" t="s">
        <v>23</v>
      </c>
      <c r="E293" s="284">
        <v>0.2641</v>
      </c>
      <c r="F293" s="285"/>
      <c r="G293" s="260"/>
    </row>
    <row r="294" spans="1:7" s="226" customFormat="1">
      <c r="A294" s="255" t="s">
        <v>657</v>
      </c>
      <c r="B294" s="256" t="s">
        <v>523</v>
      </c>
      <c r="C294" s="256" t="s">
        <v>658</v>
      </c>
      <c r="D294" s="257" t="s">
        <v>404</v>
      </c>
      <c r="E294" s="284">
        <v>22</v>
      </c>
      <c r="F294" s="285"/>
      <c r="G294" s="260"/>
    </row>
    <row r="295" spans="1:7" s="226" customFormat="1">
      <c r="A295" s="255" t="s">
        <v>659</v>
      </c>
      <c r="B295" s="256" t="s">
        <v>523</v>
      </c>
      <c r="C295" s="256" t="s">
        <v>660</v>
      </c>
      <c r="D295" s="257" t="s">
        <v>404</v>
      </c>
      <c r="E295" s="284">
        <v>20</v>
      </c>
      <c r="F295" s="285"/>
      <c r="G295" s="260"/>
    </row>
    <row r="296" spans="1:7" s="226" customFormat="1">
      <c r="A296" s="255" t="s">
        <v>661</v>
      </c>
      <c r="B296" s="256" t="s">
        <v>523</v>
      </c>
      <c r="C296" s="256" t="s">
        <v>524</v>
      </c>
      <c r="D296" s="257" t="s">
        <v>131</v>
      </c>
      <c r="E296" s="284">
        <v>48.4</v>
      </c>
      <c r="F296" s="285"/>
      <c r="G296" s="260"/>
    </row>
    <row r="297" spans="1:7" s="226" customFormat="1" ht="26.4">
      <c r="A297" s="255" t="s">
        <v>662</v>
      </c>
      <c r="B297" s="256" t="s">
        <v>663</v>
      </c>
      <c r="C297" s="256" t="s">
        <v>664</v>
      </c>
      <c r="D297" s="257" t="s">
        <v>587</v>
      </c>
      <c r="E297" s="258">
        <v>4.0000000000000001E-3</v>
      </c>
      <c r="F297" s="259"/>
      <c r="G297" s="260"/>
    </row>
    <row r="298" spans="1:7" s="265" customFormat="1" outlineLevel="1">
      <c r="A298" s="261" t="s">
        <v>665</v>
      </c>
      <c r="B298" s="262" t="s">
        <v>18</v>
      </c>
      <c r="C298" s="263" t="s">
        <v>20</v>
      </c>
      <c r="D298" s="262" t="s">
        <v>21</v>
      </c>
      <c r="E298" s="264">
        <v>270</v>
      </c>
      <c r="F298" s="264">
        <v>1.08</v>
      </c>
    </row>
    <row r="299" spans="1:7" s="270" customFormat="1" outlineLevel="1">
      <c r="A299" s="266" t="s">
        <v>666</v>
      </c>
      <c r="B299" s="267" t="s">
        <v>667</v>
      </c>
      <c r="C299" s="268" t="s">
        <v>668</v>
      </c>
      <c r="D299" s="267" t="s">
        <v>22</v>
      </c>
      <c r="E299" s="269">
        <v>17.600000000000001</v>
      </c>
      <c r="F299" s="269">
        <v>7.0400000000000004E-2</v>
      </c>
    </row>
    <row r="300" spans="1:7" s="270" customFormat="1" outlineLevel="1">
      <c r="A300" s="271" t="s">
        <v>669</v>
      </c>
      <c r="B300" s="272" t="s">
        <v>466</v>
      </c>
      <c r="C300" s="273" t="s">
        <v>467</v>
      </c>
      <c r="D300" s="272" t="s">
        <v>22</v>
      </c>
      <c r="E300" s="274">
        <v>16.5</v>
      </c>
      <c r="F300" s="274">
        <v>6.6000000000000003E-2</v>
      </c>
    </row>
    <row r="301" spans="1:7" s="270" customFormat="1" outlineLevel="1">
      <c r="A301" s="271" t="s">
        <v>670</v>
      </c>
      <c r="B301" s="272" t="s">
        <v>671</v>
      </c>
      <c r="C301" s="273" t="s">
        <v>603</v>
      </c>
      <c r="D301" s="272" t="s">
        <v>22</v>
      </c>
      <c r="E301" s="274">
        <v>11.17</v>
      </c>
      <c r="F301" s="274">
        <v>4.4679999999999997E-2</v>
      </c>
    </row>
    <row r="302" spans="1:7" s="270" customFormat="1" outlineLevel="1">
      <c r="A302" s="271" t="s">
        <v>672</v>
      </c>
      <c r="B302" s="272" t="s">
        <v>673</v>
      </c>
      <c r="C302" s="273" t="s">
        <v>674</v>
      </c>
      <c r="D302" s="272" t="s">
        <v>22</v>
      </c>
      <c r="E302" s="274">
        <v>1.39</v>
      </c>
      <c r="F302" s="274">
        <v>5.5599999999999998E-3</v>
      </c>
    </row>
    <row r="303" spans="1:7" s="270" customFormat="1" outlineLevel="1">
      <c r="A303" s="271" t="s">
        <v>675</v>
      </c>
      <c r="B303" s="272" t="s">
        <v>167</v>
      </c>
      <c r="C303" s="273" t="s">
        <v>132</v>
      </c>
      <c r="D303" s="272" t="s">
        <v>22</v>
      </c>
      <c r="E303" s="274">
        <v>0.21</v>
      </c>
      <c r="F303" s="274">
        <v>8.4000000000000003E-4</v>
      </c>
    </row>
    <row r="304" spans="1:7" s="279" customFormat="1" outlineLevel="1">
      <c r="A304" s="275" t="s">
        <v>676</v>
      </c>
      <c r="B304" s="276" t="s">
        <v>606</v>
      </c>
      <c r="C304" s="277" t="s">
        <v>607</v>
      </c>
      <c r="D304" s="276" t="s">
        <v>23</v>
      </c>
      <c r="E304" s="278">
        <v>0.04</v>
      </c>
      <c r="F304" s="278">
        <v>1.6000000000000001E-4</v>
      </c>
    </row>
    <row r="305" spans="1:7" s="279" customFormat="1" ht="24" outlineLevel="1">
      <c r="A305" s="280" t="s">
        <v>677</v>
      </c>
      <c r="B305" s="281" t="s">
        <v>678</v>
      </c>
      <c r="C305" s="282" t="s">
        <v>679</v>
      </c>
      <c r="D305" s="281" t="s">
        <v>25</v>
      </c>
      <c r="E305" s="283">
        <v>0.18</v>
      </c>
      <c r="F305" s="283">
        <v>7.2000000000000005E-4</v>
      </c>
    </row>
    <row r="306" spans="1:7" s="279" customFormat="1" outlineLevel="1">
      <c r="A306" s="280" t="s">
        <v>680</v>
      </c>
      <c r="B306" s="281" t="s">
        <v>489</v>
      </c>
      <c r="C306" s="282" t="s">
        <v>490</v>
      </c>
      <c r="D306" s="281" t="s">
        <v>404</v>
      </c>
      <c r="E306" s="283">
        <v>1.65</v>
      </c>
      <c r="F306" s="283">
        <v>6.6E-3</v>
      </c>
    </row>
    <row r="307" spans="1:7" s="226" customFormat="1" ht="26.4">
      <c r="A307" s="255" t="s">
        <v>681</v>
      </c>
      <c r="B307" s="256" t="s">
        <v>523</v>
      </c>
      <c r="C307" s="256" t="s">
        <v>682</v>
      </c>
      <c r="D307" s="257" t="s">
        <v>285</v>
      </c>
      <c r="E307" s="284">
        <v>4</v>
      </c>
      <c r="F307" s="285"/>
      <c r="G307" s="260"/>
    </row>
    <row r="308" spans="1:7" s="226" customFormat="1" ht="26.4">
      <c r="A308" s="255" t="s">
        <v>683</v>
      </c>
      <c r="B308" s="256" t="s">
        <v>684</v>
      </c>
      <c r="C308" s="256" t="s">
        <v>685</v>
      </c>
      <c r="D308" s="257" t="s">
        <v>587</v>
      </c>
      <c r="E308" s="258">
        <v>2E-3</v>
      </c>
      <c r="F308" s="259"/>
      <c r="G308" s="260"/>
    </row>
    <row r="309" spans="1:7" s="265" customFormat="1" outlineLevel="1">
      <c r="A309" s="261" t="s">
        <v>686</v>
      </c>
      <c r="B309" s="262" t="s">
        <v>18</v>
      </c>
      <c r="C309" s="263" t="s">
        <v>20</v>
      </c>
      <c r="D309" s="262" t="s">
        <v>21</v>
      </c>
      <c r="E309" s="264">
        <v>360</v>
      </c>
      <c r="F309" s="264">
        <v>0.72</v>
      </c>
    </row>
    <row r="310" spans="1:7" s="270" customFormat="1" outlineLevel="1">
      <c r="A310" s="266" t="s">
        <v>687</v>
      </c>
      <c r="B310" s="267" t="s">
        <v>667</v>
      </c>
      <c r="C310" s="268" t="s">
        <v>668</v>
      </c>
      <c r="D310" s="267" t="s">
        <v>22</v>
      </c>
      <c r="E310" s="269">
        <v>25.23</v>
      </c>
      <c r="F310" s="269">
        <v>5.0459999999999998E-2</v>
      </c>
    </row>
    <row r="311" spans="1:7" s="270" customFormat="1" outlineLevel="1">
      <c r="A311" s="271" t="s">
        <v>688</v>
      </c>
      <c r="B311" s="272" t="s">
        <v>595</v>
      </c>
      <c r="C311" s="273" t="s">
        <v>596</v>
      </c>
      <c r="D311" s="272" t="s">
        <v>22</v>
      </c>
      <c r="E311" s="274">
        <v>12.1</v>
      </c>
      <c r="F311" s="274">
        <v>2.4199999999999999E-2</v>
      </c>
    </row>
    <row r="312" spans="1:7" s="270" customFormat="1" outlineLevel="1">
      <c r="A312" s="271" t="s">
        <v>689</v>
      </c>
      <c r="B312" s="272" t="s">
        <v>466</v>
      </c>
      <c r="C312" s="273" t="s">
        <v>467</v>
      </c>
      <c r="D312" s="272" t="s">
        <v>22</v>
      </c>
      <c r="E312" s="274">
        <v>24.75</v>
      </c>
      <c r="F312" s="274">
        <v>4.9500000000000002E-2</v>
      </c>
    </row>
    <row r="313" spans="1:7" s="270" customFormat="1" outlineLevel="1">
      <c r="A313" s="271" t="s">
        <v>690</v>
      </c>
      <c r="B313" s="272" t="s">
        <v>671</v>
      </c>
      <c r="C313" s="273" t="s">
        <v>603</v>
      </c>
      <c r="D313" s="272" t="s">
        <v>22</v>
      </c>
      <c r="E313" s="274">
        <v>17.09</v>
      </c>
      <c r="F313" s="274">
        <v>3.4180000000000002E-2</v>
      </c>
    </row>
    <row r="314" spans="1:7" s="270" customFormat="1" outlineLevel="1">
      <c r="A314" s="271" t="s">
        <v>691</v>
      </c>
      <c r="B314" s="272" t="s">
        <v>673</v>
      </c>
      <c r="C314" s="273" t="s">
        <v>674</v>
      </c>
      <c r="D314" s="272" t="s">
        <v>22</v>
      </c>
      <c r="E314" s="274">
        <v>1.74</v>
      </c>
      <c r="F314" s="274">
        <v>3.48E-3</v>
      </c>
    </row>
    <row r="315" spans="1:7" s="270" customFormat="1" outlineLevel="1">
      <c r="A315" s="271" t="s">
        <v>692</v>
      </c>
      <c r="B315" s="272" t="s">
        <v>167</v>
      </c>
      <c r="C315" s="273" t="s">
        <v>132</v>
      </c>
      <c r="D315" s="272" t="s">
        <v>22</v>
      </c>
      <c r="E315" s="274">
        <v>0.35</v>
      </c>
      <c r="F315" s="274">
        <v>6.9999999999999999E-4</v>
      </c>
    </row>
    <row r="316" spans="1:7" s="279" customFormat="1" outlineLevel="1">
      <c r="A316" s="275" t="s">
        <v>693</v>
      </c>
      <c r="B316" s="276" t="s">
        <v>694</v>
      </c>
      <c r="C316" s="277" t="s">
        <v>695</v>
      </c>
      <c r="D316" s="276" t="s">
        <v>23</v>
      </c>
      <c r="E316" s="278">
        <v>0.04</v>
      </c>
      <c r="F316" s="278">
        <v>8.0000000000000007E-5</v>
      </c>
    </row>
    <row r="317" spans="1:7" s="279" customFormat="1" outlineLevel="1">
      <c r="A317" s="280" t="s">
        <v>696</v>
      </c>
      <c r="B317" s="281" t="s">
        <v>606</v>
      </c>
      <c r="C317" s="282" t="s">
        <v>607</v>
      </c>
      <c r="D317" s="281" t="s">
        <v>23</v>
      </c>
      <c r="E317" s="283">
        <v>0.08</v>
      </c>
      <c r="F317" s="283">
        <v>1.6000000000000001E-4</v>
      </c>
    </row>
    <row r="318" spans="1:7" s="279" customFormat="1" ht="24" outlineLevel="1">
      <c r="A318" s="280" t="s">
        <v>697</v>
      </c>
      <c r="B318" s="281" t="s">
        <v>678</v>
      </c>
      <c r="C318" s="282" t="s">
        <v>679</v>
      </c>
      <c r="D318" s="281" t="s">
        <v>25</v>
      </c>
      <c r="E318" s="283">
        <v>0.2</v>
      </c>
      <c r="F318" s="283">
        <v>4.0000000000000002E-4</v>
      </c>
    </row>
    <row r="319" spans="1:7" s="279" customFormat="1" outlineLevel="1">
      <c r="A319" s="280" t="s">
        <v>698</v>
      </c>
      <c r="B319" s="281" t="s">
        <v>489</v>
      </c>
      <c r="C319" s="282" t="s">
        <v>490</v>
      </c>
      <c r="D319" s="281" t="s">
        <v>404</v>
      </c>
      <c r="E319" s="283">
        <v>2.48</v>
      </c>
      <c r="F319" s="283">
        <v>4.96E-3</v>
      </c>
    </row>
    <row r="320" spans="1:7" s="226" customFormat="1" ht="26.4">
      <c r="A320" s="255" t="s">
        <v>699</v>
      </c>
      <c r="B320" s="256" t="s">
        <v>523</v>
      </c>
      <c r="C320" s="256" t="s">
        <v>700</v>
      </c>
      <c r="D320" s="257" t="s">
        <v>285</v>
      </c>
      <c r="E320" s="284">
        <v>2</v>
      </c>
      <c r="F320" s="285"/>
      <c r="G320" s="260"/>
    </row>
    <row r="321" spans="1:7" s="226" customFormat="1">
      <c r="A321" s="255" t="s">
        <v>701</v>
      </c>
      <c r="B321" s="256" t="s">
        <v>702</v>
      </c>
      <c r="C321" s="256" t="s">
        <v>703</v>
      </c>
      <c r="D321" s="257" t="s">
        <v>404</v>
      </c>
      <c r="E321" s="258">
        <v>2</v>
      </c>
      <c r="F321" s="259"/>
      <c r="G321" s="260"/>
    </row>
    <row r="322" spans="1:7" s="265" customFormat="1" outlineLevel="1">
      <c r="A322" s="261" t="s">
        <v>704</v>
      </c>
      <c r="B322" s="262" t="s">
        <v>18</v>
      </c>
      <c r="C322" s="263" t="s">
        <v>20</v>
      </c>
      <c r="D322" s="262" t="s">
        <v>21</v>
      </c>
      <c r="E322" s="264">
        <v>7.37</v>
      </c>
      <c r="F322" s="264">
        <v>14.74</v>
      </c>
    </row>
    <row r="323" spans="1:7" s="270" customFormat="1" ht="24" outlineLevel="1">
      <c r="A323" s="266" t="s">
        <v>705</v>
      </c>
      <c r="B323" s="267" t="s">
        <v>590</v>
      </c>
      <c r="C323" s="268" t="s">
        <v>591</v>
      </c>
      <c r="D323" s="267" t="s">
        <v>22</v>
      </c>
      <c r="E323" s="269">
        <v>3.5</v>
      </c>
      <c r="F323" s="269">
        <v>7</v>
      </c>
    </row>
    <row r="324" spans="1:7" s="270" customFormat="1" outlineLevel="1">
      <c r="A324" s="271" t="s">
        <v>706</v>
      </c>
      <c r="B324" s="272" t="s">
        <v>371</v>
      </c>
      <c r="C324" s="273" t="s">
        <v>372</v>
      </c>
      <c r="D324" s="272" t="s">
        <v>22</v>
      </c>
      <c r="E324" s="274">
        <v>0.04</v>
      </c>
      <c r="F324" s="274">
        <v>0.08</v>
      </c>
    </row>
    <row r="325" spans="1:7" s="270" customFormat="1" outlineLevel="1">
      <c r="A325" s="271" t="s">
        <v>707</v>
      </c>
      <c r="B325" s="272" t="s">
        <v>595</v>
      </c>
      <c r="C325" s="273" t="s">
        <v>596</v>
      </c>
      <c r="D325" s="272" t="s">
        <v>22</v>
      </c>
      <c r="E325" s="274">
        <v>1.04</v>
      </c>
      <c r="F325" s="274">
        <v>2.08</v>
      </c>
    </row>
    <row r="326" spans="1:7" s="270" customFormat="1" outlineLevel="1">
      <c r="A326" s="271" t="s">
        <v>708</v>
      </c>
      <c r="B326" s="272" t="s">
        <v>466</v>
      </c>
      <c r="C326" s="273" t="s">
        <v>467</v>
      </c>
      <c r="D326" s="272" t="s">
        <v>22</v>
      </c>
      <c r="E326" s="274">
        <v>1.8</v>
      </c>
      <c r="F326" s="274">
        <v>3.6</v>
      </c>
    </row>
    <row r="327" spans="1:7" s="270" customFormat="1" outlineLevel="1">
      <c r="A327" s="271" t="s">
        <v>709</v>
      </c>
      <c r="B327" s="272" t="s">
        <v>602</v>
      </c>
      <c r="C327" s="273" t="s">
        <v>603</v>
      </c>
      <c r="D327" s="272" t="s">
        <v>22</v>
      </c>
      <c r="E327" s="274">
        <v>0.9</v>
      </c>
      <c r="F327" s="274">
        <v>1.8</v>
      </c>
    </row>
    <row r="328" spans="1:7" s="270" customFormat="1" outlineLevel="1">
      <c r="A328" s="271" t="s">
        <v>710</v>
      </c>
      <c r="B328" s="272" t="s">
        <v>414</v>
      </c>
      <c r="C328" s="273" t="s">
        <v>132</v>
      </c>
      <c r="D328" s="272" t="s">
        <v>22</v>
      </c>
      <c r="E328" s="274">
        <v>7.0000000000000007E-2</v>
      </c>
      <c r="F328" s="274">
        <v>0.14000000000000001</v>
      </c>
    </row>
    <row r="329" spans="1:7" s="270" customFormat="1" outlineLevel="1">
      <c r="A329" s="271" t="s">
        <v>711</v>
      </c>
      <c r="B329" s="272" t="s">
        <v>442</v>
      </c>
      <c r="C329" s="273" t="s">
        <v>443</v>
      </c>
      <c r="D329" s="272" t="s">
        <v>22</v>
      </c>
      <c r="E329" s="274">
        <v>0.37</v>
      </c>
      <c r="F329" s="274">
        <v>0.74</v>
      </c>
    </row>
    <row r="330" spans="1:7" s="279" customFormat="1" outlineLevel="1">
      <c r="A330" s="275" t="s">
        <v>712</v>
      </c>
      <c r="B330" s="276" t="s">
        <v>445</v>
      </c>
      <c r="C330" s="277" t="s">
        <v>446</v>
      </c>
      <c r="D330" s="276" t="s">
        <v>25</v>
      </c>
      <c r="E330" s="278">
        <v>0.31</v>
      </c>
      <c r="F330" s="278">
        <v>0.62</v>
      </c>
    </row>
    <row r="331" spans="1:7" s="279" customFormat="1" outlineLevel="1">
      <c r="A331" s="280" t="s">
        <v>713</v>
      </c>
      <c r="B331" s="281" t="s">
        <v>714</v>
      </c>
      <c r="C331" s="282" t="s">
        <v>715</v>
      </c>
      <c r="D331" s="281" t="s">
        <v>25</v>
      </c>
      <c r="E331" s="283">
        <v>0.09</v>
      </c>
      <c r="F331" s="283">
        <v>0.18</v>
      </c>
    </row>
    <row r="332" spans="1:7" s="279" customFormat="1" outlineLevel="1">
      <c r="A332" s="280" t="s">
        <v>716</v>
      </c>
      <c r="B332" s="281" t="s">
        <v>606</v>
      </c>
      <c r="C332" s="282" t="s">
        <v>607</v>
      </c>
      <c r="D332" s="281" t="s">
        <v>23</v>
      </c>
      <c r="E332" s="283">
        <v>4.6000000000000001E-4</v>
      </c>
      <c r="F332" s="283">
        <v>9.2000000000000003E-4</v>
      </c>
    </row>
    <row r="333" spans="1:7" s="279" customFormat="1" outlineLevel="1">
      <c r="A333" s="280" t="s">
        <v>717</v>
      </c>
      <c r="B333" s="281" t="s">
        <v>489</v>
      </c>
      <c r="C333" s="282" t="s">
        <v>490</v>
      </c>
      <c r="D333" s="281" t="s">
        <v>404</v>
      </c>
      <c r="E333" s="283">
        <v>0.05</v>
      </c>
      <c r="F333" s="283">
        <v>0.1</v>
      </c>
    </row>
    <row r="334" spans="1:7" s="226" customFormat="1" ht="26.4">
      <c r="A334" s="255" t="s">
        <v>718</v>
      </c>
      <c r="B334" s="256" t="s">
        <v>719</v>
      </c>
      <c r="C334" s="256" t="s">
        <v>720</v>
      </c>
      <c r="D334" s="257" t="s">
        <v>404</v>
      </c>
      <c r="E334" s="258">
        <v>2</v>
      </c>
      <c r="F334" s="259"/>
      <c r="G334" s="260"/>
    </row>
    <row r="335" spans="1:7" s="265" customFormat="1" outlineLevel="1">
      <c r="A335" s="261" t="s">
        <v>721</v>
      </c>
      <c r="B335" s="262" t="s">
        <v>18</v>
      </c>
      <c r="C335" s="263" t="s">
        <v>20</v>
      </c>
      <c r="D335" s="262" t="s">
        <v>21</v>
      </c>
      <c r="E335" s="264">
        <v>3.32</v>
      </c>
      <c r="F335" s="264">
        <v>6.64</v>
      </c>
    </row>
    <row r="336" spans="1:7" s="270" customFormat="1" ht="24" outlineLevel="1">
      <c r="A336" s="266" t="s">
        <v>722</v>
      </c>
      <c r="B336" s="267" t="s">
        <v>590</v>
      </c>
      <c r="C336" s="268" t="s">
        <v>591</v>
      </c>
      <c r="D336" s="267" t="s">
        <v>22</v>
      </c>
      <c r="E336" s="269">
        <v>0.92</v>
      </c>
      <c r="F336" s="269">
        <v>1.84</v>
      </c>
    </row>
    <row r="337" spans="1:7" s="270" customFormat="1" outlineLevel="1">
      <c r="A337" s="271" t="s">
        <v>723</v>
      </c>
      <c r="B337" s="272" t="s">
        <v>371</v>
      </c>
      <c r="C337" s="273" t="s">
        <v>372</v>
      </c>
      <c r="D337" s="272" t="s">
        <v>22</v>
      </c>
      <c r="E337" s="274">
        <v>0.01</v>
      </c>
      <c r="F337" s="274">
        <v>0.02</v>
      </c>
    </row>
    <row r="338" spans="1:7" s="270" customFormat="1" outlineLevel="1">
      <c r="A338" s="271" t="s">
        <v>724</v>
      </c>
      <c r="B338" s="272" t="s">
        <v>595</v>
      </c>
      <c r="C338" s="273" t="s">
        <v>596</v>
      </c>
      <c r="D338" s="272" t="s">
        <v>22</v>
      </c>
      <c r="E338" s="274">
        <v>0.63</v>
      </c>
      <c r="F338" s="274">
        <v>1.26</v>
      </c>
    </row>
    <row r="339" spans="1:7" s="270" customFormat="1" outlineLevel="1">
      <c r="A339" s="271" t="s">
        <v>725</v>
      </c>
      <c r="B339" s="272" t="s">
        <v>466</v>
      </c>
      <c r="C339" s="273" t="s">
        <v>467</v>
      </c>
      <c r="D339" s="272" t="s">
        <v>22</v>
      </c>
      <c r="E339" s="274">
        <v>0.3</v>
      </c>
      <c r="F339" s="274">
        <v>0.6</v>
      </c>
    </row>
    <row r="340" spans="1:7" s="270" customFormat="1" outlineLevel="1">
      <c r="A340" s="271" t="s">
        <v>726</v>
      </c>
      <c r="B340" s="272" t="s">
        <v>602</v>
      </c>
      <c r="C340" s="273" t="s">
        <v>603</v>
      </c>
      <c r="D340" s="272" t="s">
        <v>22</v>
      </c>
      <c r="E340" s="274">
        <v>0.15</v>
      </c>
      <c r="F340" s="274">
        <v>0.3</v>
      </c>
    </row>
    <row r="341" spans="1:7" s="270" customFormat="1" outlineLevel="1">
      <c r="A341" s="271" t="s">
        <v>727</v>
      </c>
      <c r="B341" s="272" t="s">
        <v>414</v>
      </c>
      <c r="C341" s="273" t="s">
        <v>132</v>
      </c>
      <c r="D341" s="272" t="s">
        <v>22</v>
      </c>
      <c r="E341" s="274">
        <v>0.02</v>
      </c>
      <c r="F341" s="274">
        <v>0.04</v>
      </c>
    </row>
    <row r="342" spans="1:7" s="270" customFormat="1" outlineLevel="1">
      <c r="A342" s="271" t="s">
        <v>728</v>
      </c>
      <c r="B342" s="272" t="s">
        <v>442</v>
      </c>
      <c r="C342" s="273" t="s">
        <v>443</v>
      </c>
      <c r="D342" s="272" t="s">
        <v>22</v>
      </c>
      <c r="E342" s="274">
        <v>0.28999999999999998</v>
      </c>
      <c r="F342" s="274">
        <v>0.57999999999999996</v>
      </c>
    </row>
    <row r="343" spans="1:7" s="279" customFormat="1" outlineLevel="1">
      <c r="A343" s="275" t="s">
        <v>729</v>
      </c>
      <c r="B343" s="276" t="s">
        <v>445</v>
      </c>
      <c r="C343" s="277" t="s">
        <v>446</v>
      </c>
      <c r="D343" s="276" t="s">
        <v>25</v>
      </c>
      <c r="E343" s="278">
        <v>0.23</v>
      </c>
      <c r="F343" s="278">
        <v>0.46</v>
      </c>
    </row>
    <row r="344" spans="1:7" s="279" customFormat="1" outlineLevel="1">
      <c r="A344" s="280" t="s">
        <v>730</v>
      </c>
      <c r="B344" s="281" t="s">
        <v>714</v>
      </c>
      <c r="C344" s="282" t="s">
        <v>715</v>
      </c>
      <c r="D344" s="281" t="s">
        <v>25</v>
      </c>
      <c r="E344" s="283">
        <v>0.03</v>
      </c>
      <c r="F344" s="283">
        <v>0.06</v>
      </c>
    </row>
    <row r="345" spans="1:7" s="279" customFormat="1" outlineLevel="1">
      <c r="A345" s="280" t="s">
        <v>731</v>
      </c>
      <c r="B345" s="281" t="s">
        <v>606</v>
      </c>
      <c r="C345" s="282" t="s">
        <v>607</v>
      </c>
      <c r="D345" s="281" t="s">
        <v>23</v>
      </c>
      <c r="E345" s="283">
        <v>2.5999999999999998E-4</v>
      </c>
      <c r="F345" s="283">
        <v>5.1999999999999995E-4</v>
      </c>
    </row>
    <row r="346" spans="1:7" s="279" customFormat="1" outlineLevel="1">
      <c r="A346" s="280" t="s">
        <v>732</v>
      </c>
      <c r="B346" s="281" t="s">
        <v>489</v>
      </c>
      <c r="C346" s="282" t="s">
        <v>490</v>
      </c>
      <c r="D346" s="281" t="s">
        <v>404</v>
      </c>
      <c r="E346" s="283">
        <v>0.03</v>
      </c>
      <c r="F346" s="283">
        <v>0.06</v>
      </c>
    </row>
    <row r="347" spans="1:7" s="279" customFormat="1" outlineLevel="1">
      <c r="A347" s="280" t="s">
        <v>733</v>
      </c>
      <c r="B347" s="281" t="s">
        <v>734</v>
      </c>
      <c r="C347" s="282" t="s">
        <v>735</v>
      </c>
      <c r="D347" s="281" t="s">
        <v>404</v>
      </c>
      <c r="E347" s="283">
        <v>1</v>
      </c>
      <c r="F347" s="283">
        <v>2</v>
      </c>
    </row>
    <row r="348" spans="1:7" s="226" customFormat="1" ht="26.4">
      <c r="A348" s="255" t="s">
        <v>736</v>
      </c>
      <c r="B348" s="256" t="s">
        <v>737</v>
      </c>
      <c r="C348" s="256" t="s">
        <v>738</v>
      </c>
      <c r="D348" s="257" t="s">
        <v>404</v>
      </c>
      <c r="E348" s="258">
        <v>4</v>
      </c>
      <c r="F348" s="259"/>
      <c r="G348" s="260"/>
    </row>
    <row r="349" spans="1:7" s="265" customFormat="1" outlineLevel="1">
      <c r="A349" s="261" t="s">
        <v>739</v>
      </c>
      <c r="B349" s="262" t="s">
        <v>18</v>
      </c>
      <c r="C349" s="263" t="s">
        <v>20</v>
      </c>
      <c r="D349" s="262" t="s">
        <v>21</v>
      </c>
      <c r="E349" s="264">
        <v>5.61</v>
      </c>
      <c r="F349" s="264">
        <v>22.44</v>
      </c>
    </row>
    <row r="350" spans="1:7" s="270" customFormat="1" ht="24" outlineLevel="1">
      <c r="A350" s="266" t="s">
        <v>740</v>
      </c>
      <c r="B350" s="267" t="s">
        <v>590</v>
      </c>
      <c r="C350" s="268" t="s">
        <v>591</v>
      </c>
      <c r="D350" s="267" t="s">
        <v>22</v>
      </c>
      <c r="E350" s="269">
        <v>1.95</v>
      </c>
      <c r="F350" s="269">
        <v>7.8</v>
      </c>
    </row>
    <row r="351" spans="1:7" s="270" customFormat="1" outlineLevel="1">
      <c r="A351" s="271" t="s">
        <v>741</v>
      </c>
      <c r="B351" s="272" t="s">
        <v>371</v>
      </c>
      <c r="C351" s="273" t="s">
        <v>372</v>
      </c>
      <c r="D351" s="272" t="s">
        <v>22</v>
      </c>
      <c r="E351" s="274">
        <v>0.02</v>
      </c>
      <c r="F351" s="274">
        <v>0.08</v>
      </c>
    </row>
    <row r="352" spans="1:7" s="270" customFormat="1" outlineLevel="1">
      <c r="A352" s="271" t="s">
        <v>742</v>
      </c>
      <c r="B352" s="272" t="s">
        <v>595</v>
      </c>
      <c r="C352" s="273" t="s">
        <v>596</v>
      </c>
      <c r="D352" s="272" t="s">
        <v>22</v>
      </c>
      <c r="E352" s="274">
        <v>0.84</v>
      </c>
      <c r="F352" s="274">
        <v>3.36</v>
      </c>
    </row>
    <row r="353" spans="1:7" s="270" customFormat="1" outlineLevel="1">
      <c r="A353" s="271" t="s">
        <v>743</v>
      </c>
      <c r="B353" s="272" t="s">
        <v>466</v>
      </c>
      <c r="C353" s="273" t="s">
        <v>467</v>
      </c>
      <c r="D353" s="272" t="s">
        <v>22</v>
      </c>
      <c r="E353" s="274">
        <v>0.45</v>
      </c>
      <c r="F353" s="274">
        <v>1.8</v>
      </c>
    </row>
    <row r="354" spans="1:7" s="270" customFormat="1" outlineLevel="1">
      <c r="A354" s="271" t="s">
        <v>744</v>
      </c>
      <c r="B354" s="272" t="s">
        <v>602</v>
      </c>
      <c r="C354" s="273" t="s">
        <v>603</v>
      </c>
      <c r="D354" s="272" t="s">
        <v>22</v>
      </c>
      <c r="E354" s="274">
        <v>0.23</v>
      </c>
      <c r="F354" s="274">
        <v>0.92</v>
      </c>
    </row>
    <row r="355" spans="1:7" s="270" customFormat="1" outlineLevel="1">
      <c r="A355" s="271" t="s">
        <v>745</v>
      </c>
      <c r="B355" s="272" t="s">
        <v>414</v>
      </c>
      <c r="C355" s="273" t="s">
        <v>132</v>
      </c>
      <c r="D355" s="272" t="s">
        <v>22</v>
      </c>
      <c r="E355" s="274">
        <v>0.03</v>
      </c>
      <c r="F355" s="274">
        <v>0.12</v>
      </c>
    </row>
    <row r="356" spans="1:7" s="270" customFormat="1" outlineLevel="1">
      <c r="A356" s="271" t="s">
        <v>746</v>
      </c>
      <c r="B356" s="272" t="s">
        <v>442</v>
      </c>
      <c r="C356" s="273" t="s">
        <v>443</v>
      </c>
      <c r="D356" s="272" t="s">
        <v>22</v>
      </c>
      <c r="E356" s="274">
        <v>0.35</v>
      </c>
      <c r="F356" s="274">
        <v>1.4</v>
      </c>
    </row>
    <row r="357" spans="1:7" s="279" customFormat="1" outlineLevel="1">
      <c r="A357" s="275" t="s">
        <v>747</v>
      </c>
      <c r="B357" s="276" t="s">
        <v>445</v>
      </c>
      <c r="C357" s="277" t="s">
        <v>446</v>
      </c>
      <c r="D357" s="276" t="s">
        <v>25</v>
      </c>
      <c r="E357" s="278">
        <v>0.28999999999999998</v>
      </c>
      <c r="F357" s="278">
        <v>1.1599999999999999</v>
      </c>
    </row>
    <row r="358" spans="1:7" s="279" customFormat="1" outlineLevel="1">
      <c r="A358" s="280" t="s">
        <v>748</v>
      </c>
      <c r="B358" s="281" t="s">
        <v>714</v>
      </c>
      <c r="C358" s="282" t="s">
        <v>715</v>
      </c>
      <c r="D358" s="281" t="s">
        <v>25</v>
      </c>
      <c r="E358" s="283">
        <v>3.4000000000000002E-2</v>
      </c>
      <c r="F358" s="283">
        <v>0.13600000000000001</v>
      </c>
    </row>
    <row r="359" spans="1:7" s="279" customFormat="1" outlineLevel="1">
      <c r="A359" s="280" t="s">
        <v>749</v>
      </c>
      <c r="B359" s="281" t="s">
        <v>606</v>
      </c>
      <c r="C359" s="282" t="s">
        <v>607</v>
      </c>
      <c r="D359" s="281" t="s">
        <v>23</v>
      </c>
      <c r="E359" s="283">
        <v>2.9999999999999997E-4</v>
      </c>
      <c r="F359" s="283">
        <v>1.1999999999999999E-3</v>
      </c>
    </row>
    <row r="360" spans="1:7" s="279" customFormat="1" outlineLevel="1">
      <c r="A360" s="280" t="s">
        <v>750</v>
      </c>
      <c r="B360" s="281" t="s">
        <v>489</v>
      </c>
      <c r="C360" s="282" t="s">
        <v>490</v>
      </c>
      <c r="D360" s="281" t="s">
        <v>404</v>
      </c>
      <c r="E360" s="283">
        <v>0.05</v>
      </c>
      <c r="F360" s="283">
        <v>0.2</v>
      </c>
    </row>
    <row r="361" spans="1:7" s="279" customFormat="1" outlineLevel="1">
      <c r="A361" s="280" t="s">
        <v>751</v>
      </c>
      <c r="B361" s="281" t="s">
        <v>752</v>
      </c>
      <c r="C361" s="282" t="s">
        <v>753</v>
      </c>
      <c r="D361" s="281" t="s">
        <v>404</v>
      </c>
      <c r="E361" s="283">
        <v>1</v>
      </c>
      <c r="F361" s="283">
        <v>4</v>
      </c>
    </row>
    <row r="362" spans="1:7" s="226" customFormat="1" ht="26.4">
      <c r="A362" s="255" t="s">
        <v>754</v>
      </c>
      <c r="B362" s="256" t="s">
        <v>755</v>
      </c>
      <c r="C362" s="256" t="s">
        <v>756</v>
      </c>
      <c r="D362" s="257" t="s">
        <v>404</v>
      </c>
      <c r="E362" s="258">
        <v>2</v>
      </c>
      <c r="F362" s="259"/>
      <c r="G362" s="260"/>
    </row>
    <row r="363" spans="1:7" s="265" customFormat="1" outlineLevel="1">
      <c r="A363" s="261" t="s">
        <v>757</v>
      </c>
      <c r="B363" s="262" t="s">
        <v>18</v>
      </c>
      <c r="C363" s="263" t="s">
        <v>20</v>
      </c>
      <c r="D363" s="262" t="s">
        <v>21</v>
      </c>
      <c r="E363" s="264">
        <v>11.44</v>
      </c>
      <c r="F363" s="264">
        <v>22.88</v>
      </c>
    </row>
    <row r="364" spans="1:7" s="270" customFormat="1" ht="24" outlineLevel="1">
      <c r="A364" s="266" t="s">
        <v>758</v>
      </c>
      <c r="B364" s="267" t="s">
        <v>590</v>
      </c>
      <c r="C364" s="268" t="s">
        <v>591</v>
      </c>
      <c r="D364" s="267" t="s">
        <v>22</v>
      </c>
      <c r="E364" s="269">
        <v>4.3499999999999996</v>
      </c>
      <c r="F364" s="269">
        <v>8.6999999999999993</v>
      </c>
    </row>
    <row r="365" spans="1:7" s="270" customFormat="1" outlineLevel="1">
      <c r="A365" s="271" t="s">
        <v>759</v>
      </c>
      <c r="B365" s="272" t="s">
        <v>371</v>
      </c>
      <c r="C365" s="273" t="s">
        <v>372</v>
      </c>
      <c r="D365" s="272" t="s">
        <v>22</v>
      </c>
      <c r="E365" s="274">
        <v>0.04</v>
      </c>
      <c r="F365" s="274">
        <v>0.08</v>
      </c>
    </row>
    <row r="366" spans="1:7" s="270" customFormat="1" outlineLevel="1">
      <c r="A366" s="271" t="s">
        <v>760</v>
      </c>
      <c r="B366" s="272" t="s">
        <v>595</v>
      </c>
      <c r="C366" s="273" t="s">
        <v>596</v>
      </c>
      <c r="D366" s="272" t="s">
        <v>22</v>
      </c>
      <c r="E366" s="274">
        <v>1.66</v>
      </c>
      <c r="F366" s="274">
        <v>3.32</v>
      </c>
    </row>
    <row r="367" spans="1:7" s="270" customFormat="1" outlineLevel="1">
      <c r="A367" s="271" t="s">
        <v>761</v>
      </c>
      <c r="B367" s="272" t="s">
        <v>466</v>
      </c>
      <c r="C367" s="273" t="s">
        <v>467</v>
      </c>
      <c r="D367" s="272" t="s">
        <v>22</v>
      </c>
      <c r="E367" s="274">
        <v>0.75</v>
      </c>
      <c r="F367" s="274">
        <v>1.5</v>
      </c>
    </row>
    <row r="368" spans="1:7" s="270" customFormat="1" outlineLevel="1">
      <c r="A368" s="271" t="s">
        <v>762</v>
      </c>
      <c r="B368" s="272" t="s">
        <v>602</v>
      </c>
      <c r="C368" s="273" t="s">
        <v>603</v>
      </c>
      <c r="D368" s="272" t="s">
        <v>22</v>
      </c>
      <c r="E368" s="274">
        <v>0.38</v>
      </c>
      <c r="F368" s="274">
        <v>0.76</v>
      </c>
    </row>
    <row r="369" spans="1:7" s="270" customFormat="1" outlineLevel="1">
      <c r="A369" s="271" t="s">
        <v>763</v>
      </c>
      <c r="B369" s="272" t="s">
        <v>414</v>
      </c>
      <c r="C369" s="273" t="s">
        <v>132</v>
      </c>
      <c r="D369" s="272" t="s">
        <v>22</v>
      </c>
      <c r="E369" s="274">
        <v>7.0000000000000007E-2</v>
      </c>
      <c r="F369" s="274">
        <v>0.14000000000000001</v>
      </c>
    </row>
    <row r="370" spans="1:7" s="270" customFormat="1" outlineLevel="1">
      <c r="A370" s="271" t="s">
        <v>764</v>
      </c>
      <c r="B370" s="272" t="s">
        <v>442</v>
      </c>
      <c r="C370" s="273" t="s">
        <v>443</v>
      </c>
      <c r="D370" s="272" t="s">
        <v>22</v>
      </c>
      <c r="E370" s="274">
        <v>0.49</v>
      </c>
      <c r="F370" s="274">
        <v>0.98</v>
      </c>
    </row>
    <row r="371" spans="1:7" s="279" customFormat="1" outlineLevel="1">
      <c r="A371" s="275" t="s">
        <v>765</v>
      </c>
      <c r="B371" s="276" t="s">
        <v>445</v>
      </c>
      <c r="C371" s="277" t="s">
        <v>446</v>
      </c>
      <c r="D371" s="276" t="s">
        <v>25</v>
      </c>
      <c r="E371" s="278">
        <v>0.41</v>
      </c>
      <c r="F371" s="278">
        <v>0.82</v>
      </c>
    </row>
    <row r="372" spans="1:7" s="279" customFormat="1" outlineLevel="1">
      <c r="A372" s="280" t="s">
        <v>766</v>
      </c>
      <c r="B372" s="281" t="s">
        <v>714</v>
      </c>
      <c r="C372" s="282" t="s">
        <v>715</v>
      </c>
      <c r="D372" s="281" t="s">
        <v>25</v>
      </c>
      <c r="E372" s="283">
        <v>7.5999999999999998E-2</v>
      </c>
      <c r="F372" s="283">
        <v>0.152</v>
      </c>
    </row>
    <row r="373" spans="1:7" s="279" customFormat="1" outlineLevel="1">
      <c r="A373" s="280" t="s">
        <v>767</v>
      </c>
      <c r="B373" s="281" t="s">
        <v>606</v>
      </c>
      <c r="C373" s="282" t="s">
        <v>607</v>
      </c>
      <c r="D373" s="281" t="s">
        <v>23</v>
      </c>
      <c r="E373" s="283">
        <v>4.8999999999999998E-4</v>
      </c>
      <c r="F373" s="283">
        <v>9.7999999999999997E-4</v>
      </c>
    </row>
    <row r="374" spans="1:7" s="279" customFormat="1" outlineLevel="1">
      <c r="A374" s="280" t="s">
        <v>768</v>
      </c>
      <c r="B374" s="281" t="s">
        <v>489</v>
      </c>
      <c r="C374" s="282" t="s">
        <v>490</v>
      </c>
      <c r="D374" s="281" t="s">
        <v>404</v>
      </c>
      <c r="E374" s="283">
        <v>0.08</v>
      </c>
      <c r="F374" s="283">
        <v>0.16</v>
      </c>
    </row>
    <row r="375" spans="1:7" s="279" customFormat="1" outlineLevel="1">
      <c r="A375" s="280" t="s">
        <v>769</v>
      </c>
      <c r="B375" s="281" t="s">
        <v>770</v>
      </c>
      <c r="C375" s="282" t="s">
        <v>771</v>
      </c>
      <c r="D375" s="281" t="s">
        <v>404</v>
      </c>
      <c r="E375" s="283">
        <v>1</v>
      </c>
      <c r="F375" s="283">
        <v>2</v>
      </c>
    </row>
    <row r="376" spans="1:7" s="226" customFormat="1" ht="26.4">
      <c r="A376" s="255" t="s">
        <v>772</v>
      </c>
      <c r="B376" s="256" t="s">
        <v>773</v>
      </c>
      <c r="C376" s="256" t="s">
        <v>774</v>
      </c>
      <c r="D376" s="257" t="s">
        <v>775</v>
      </c>
      <c r="E376" s="258">
        <v>2</v>
      </c>
      <c r="F376" s="259"/>
      <c r="G376" s="260"/>
    </row>
    <row r="377" spans="1:7" s="265" customFormat="1" outlineLevel="1">
      <c r="A377" s="261" t="s">
        <v>776</v>
      </c>
      <c r="B377" s="262" t="s">
        <v>18</v>
      </c>
      <c r="C377" s="263" t="s">
        <v>20</v>
      </c>
      <c r="D377" s="262" t="s">
        <v>21</v>
      </c>
      <c r="E377" s="264">
        <v>10</v>
      </c>
      <c r="F377" s="264">
        <v>20</v>
      </c>
    </row>
    <row r="378" spans="1:7" s="270" customFormat="1" outlineLevel="1">
      <c r="A378" s="266" t="s">
        <v>777</v>
      </c>
      <c r="B378" s="267" t="s">
        <v>778</v>
      </c>
      <c r="C378" s="268" t="s">
        <v>779</v>
      </c>
      <c r="D378" s="267" t="s">
        <v>22</v>
      </c>
      <c r="E378" s="269">
        <v>0.3</v>
      </c>
      <c r="F378" s="269">
        <v>0.6</v>
      </c>
    </row>
    <row r="379" spans="1:7" s="270" customFormat="1" outlineLevel="1">
      <c r="A379" s="271" t="s">
        <v>780</v>
      </c>
      <c r="B379" s="272" t="s">
        <v>478</v>
      </c>
      <c r="C379" s="273" t="s">
        <v>479</v>
      </c>
      <c r="D379" s="272" t="s">
        <v>22</v>
      </c>
      <c r="E379" s="274">
        <v>0.57999999999999996</v>
      </c>
      <c r="F379" s="274">
        <v>1.1599999999999999</v>
      </c>
    </row>
    <row r="380" spans="1:7" s="279" customFormat="1" outlineLevel="1">
      <c r="A380" s="275" t="s">
        <v>781</v>
      </c>
      <c r="B380" s="276" t="s">
        <v>445</v>
      </c>
      <c r="C380" s="277" t="s">
        <v>446</v>
      </c>
      <c r="D380" s="276" t="s">
        <v>25</v>
      </c>
      <c r="E380" s="278">
        <v>1</v>
      </c>
      <c r="F380" s="278">
        <v>2</v>
      </c>
    </row>
    <row r="381" spans="1:7" s="279" customFormat="1" outlineLevel="1">
      <c r="A381" s="280" t="s">
        <v>782</v>
      </c>
      <c r="B381" s="281" t="s">
        <v>783</v>
      </c>
      <c r="C381" s="282" t="s">
        <v>784</v>
      </c>
      <c r="D381" s="281" t="s">
        <v>131</v>
      </c>
      <c r="E381" s="283">
        <v>0.18</v>
      </c>
      <c r="F381" s="283">
        <v>0.36</v>
      </c>
    </row>
    <row r="382" spans="1:7" s="279" customFormat="1" outlineLevel="1">
      <c r="A382" s="280" t="s">
        <v>785</v>
      </c>
      <c r="B382" s="281" t="s">
        <v>448</v>
      </c>
      <c r="C382" s="282" t="s">
        <v>449</v>
      </c>
      <c r="D382" s="281" t="s">
        <v>131</v>
      </c>
      <c r="E382" s="283">
        <v>0.28999999999999998</v>
      </c>
      <c r="F382" s="283">
        <v>0.57999999999999996</v>
      </c>
    </row>
    <row r="383" spans="1:7" s="226" customFormat="1" ht="26.4">
      <c r="A383" s="255" t="s">
        <v>786</v>
      </c>
      <c r="B383" s="256" t="s">
        <v>787</v>
      </c>
      <c r="C383" s="256" t="s">
        <v>788</v>
      </c>
      <c r="D383" s="257" t="s">
        <v>775</v>
      </c>
      <c r="E383" s="258">
        <v>2</v>
      </c>
      <c r="F383" s="259"/>
      <c r="G383" s="260"/>
    </row>
    <row r="384" spans="1:7" s="265" customFormat="1" outlineLevel="1">
      <c r="A384" s="261" t="s">
        <v>789</v>
      </c>
      <c r="B384" s="262" t="s">
        <v>18</v>
      </c>
      <c r="C384" s="263" t="s">
        <v>20</v>
      </c>
      <c r="D384" s="262" t="s">
        <v>21</v>
      </c>
      <c r="E384" s="264">
        <v>15</v>
      </c>
      <c r="F384" s="264">
        <v>30</v>
      </c>
    </row>
    <row r="385" spans="1:7" s="270" customFormat="1" outlineLevel="1">
      <c r="A385" s="266" t="s">
        <v>790</v>
      </c>
      <c r="B385" s="267" t="s">
        <v>778</v>
      </c>
      <c r="C385" s="268" t="s">
        <v>779</v>
      </c>
      <c r="D385" s="267" t="s">
        <v>22</v>
      </c>
      <c r="E385" s="269">
        <v>0.47</v>
      </c>
      <c r="F385" s="269">
        <v>0.94</v>
      </c>
    </row>
    <row r="386" spans="1:7" s="270" customFormat="1" outlineLevel="1">
      <c r="A386" s="271" t="s">
        <v>791</v>
      </c>
      <c r="B386" s="272" t="s">
        <v>478</v>
      </c>
      <c r="C386" s="273" t="s">
        <v>479</v>
      </c>
      <c r="D386" s="272" t="s">
        <v>22</v>
      </c>
      <c r="E386" s="274">
        <v>1.05</v>
      </c>
      <c r="F386" s="274">
        <v>2.1</v>
      </c>
    </row>
    <row r="387" spans="1:7" s="279" customFormat="1" outlineLevel="1">
      <c r="A387" s="275" t="s">
        <v>792</v>
      </c>
      <c r="B387" s="276" t="s">
        <v>445</v>
      </c>
      <c r="C387" s="277" t="s">
        <v>446</v>
      </c>
      <c r="D387" s="276" t="s">
        <v>25</v>
      </c>
      <c r="E387" s="278">
        <v>1.04</v>
      </c>
      <c r="F387" s="278">
        <v>2.08</v>
      </c>
    </row>
    <row r="388" spans="1:7" s="279" customFormat="1" outlineLevel="1">
      <c r="A388" s="280" t="s">
        <v>793</v>
      </c>
      <c r="B388" s="281" t="s">
        <v>783</v>
      </c>
      <c r="C388" s="282" t="s">
        <v>784</v>
      </c>
      <c r="D388" s="281" t="s">
        <v>131</v>
      </c>
      <c r="E388" s="283">
        <v>0.3</v>
      </c>
      <c r="F388" s="283">
        <v>0.6</v>
      </c>
    </row>
    <row r="389" spans="1:7" s="279" customFormat="1" outlineLevel="1">
      <c r="A389" s="280" t="s">
        <v>794</v>
      </c>
      <c r="B389" s="281" t="s">
        <v>448</v>
      </c>
      <c r="C389" s="282" t="s">
        <v>449</v>
      </c>
      <c r="D389" s="281" t="s">
        <v>131</v>
      </c>
      <c r="E389" s="283">
        <v>0.31</v>
      </c>
      <c r="F389" s="283">
        <v>0.62</v>
      </c>
    </row>
    <row r="390" spans="1:7" s="226" customFormat="1" ht="39.6">
      <c r="A390" s="255" t="s">
        <v>795</v>
      </c>
      <c r="B390" s="256" t="s">
        <v>796</v>
      </c>
      <c r="C390" s="256" t="s">
        <v>797</v>
      </c>
      <c r="D390" s="257" t="s">
        <v>798</v>
      </c>
      <c r="E390" s="258">
        <v>4</v>
      </c>
      <c r="F390" s="259"/>
      <c r="G390" s="260"/>
    </row>
    <row r="391" spans="1:7" s="265" customFormat="1" outlineLevel="1">
      <c r="A391" s="261" t="s">
        <v>799</v>
      </c>
      <c r="B391" s="262" t="s">
        <v>18</v>
      </c>
      <c r="C391" s="263" t="s">
        <v>20</v>
      </c>
      <c r="D391" s="262" t="s">
        <v>21</v>
      </c>
      <c r="E391" s="264">
        <v>18</v>
      </c>
      <c r="F391" s="264">
        <v>72</v>
      </c>
    </row>
    <row r="392" spans="1:7" s="270" customFormat="1" outlineLevel="1">
      <c r="A392" s="266" t="s">
        <v>800</v>
      </c>
      <c r="B392" s="267" t="s">
        <v>778</v>
      </c>
      <c r="C392" s="268" t="s">
        <v>779</v>
      </c>
      <c r="D392" s="267" t="s">
        <v>22</v>
      </c>
      <c r="E392" s="269">
        <v>0.62</v>
      </c>
      <c r="F392" s="269">
        <v>2.48</v>
      </c>
    </row>
    <row r="393" spans="1:7" s="270" customFormat="1" outlineLevel="1">
      <c r="A393" s="271" t="s">
        <v>801</v>
      </c>
      <c r="B393" s="272" t="s">
        <v>478</v>
      </c>
      <c r="C393" s="273" t="s">
        <v>479</v>
      </c>
      <c r="D393" s="272" t="s">
        <v>22</v>
      </c>
      <c r="E393" s="274">
        <v>1.64</v>
      </c>
      <c r="F393" s="274">
        <v>6.56</v>
      </c>
    </row>
    <row r="394" spans="1:7" s="279" customFormat="1" outlineLevel="1">
      <c r="A394" s="275" t="s">
        <v>802</v>
      </c>
      <c r="B394" s="276" t="s">
        <v>445</v>
      </c>
      <c r="C394" s="277" t="s">
        <v>446</v>
      </c>
      <c r="D394" s="276" t="s">
        <v>25</v>
      </c>
      <c r="E394" s="278">
        <v>0.52</v>
      </c>
      <c r="F394" s="278">
        <v>2.08</v>
      </c>
    </row>
    <row r="395" spans="1:7" s="279" customFormat="1" outlineLevel="1">
      <c r="A395" s="280" t="s">
        <v>803</v>
      </c>
      <c r="B395" s="281" t="s">
        <v>783</v>
      </c>
      <c r="C395" s="282" t="s">
        <v>784</v>
      </c>
      <c r="D395" s="281" t="s">
        <v>131</v>
      </c>
      <c r="E395" s="283">
        <v>0.41</v>
      </c>
      <c r="F395" s="283">
        <v>1.64</v>
      </c>
    </row>
    <row r="396" spans="1:7" s="279" customFormat="1" outlineLevel="1">
      <c r="A396" s="280" t="s">
        <v>804</v>
      </c>
      <c r="B396" s="281" t="s">
        <v>448</v>
      </c>
      <c r="C396" s="282" t="s">
        <v>449</v>
      </c>
      <c r="D396" s="281" t="s">
        <v>131</v>
      </c>
      <c r="E396" s="283">
        <v>0.15</v>
      </c>
      <c r="F396" s="283">
        <v>0.6</v>
      </c>
    </row>
    <row r="397" spans="1:7" s="226" customFormat="1" ht="39.6">
      <c r="A397" s="255" t="s">
        <v>805</v>
      </c>
      <c r="B397" s="256" t="s">
        <v>806</v>
      </c>
      <c r="C397" s="256" t="s">
        <v>807</v>
      </c>
      <c r="D397" s="257" t="s">
        <v>798</v>
      </c>
      <c r="E397" s="258">
        <v>4</v>
      </c>
      <c r="F397" s="259"/>
      <c r="G397" s="260"/>
    </row>
    <row r="398" spans="1:7" s="265" customFormat="1" outlineLevel="1">
      <c r="A398" s="261" t="s">
        <v>808</v>
      </c>
      <c r="B398" s="262" t="s">
        <v>18</v>
      </c>
      <c r="C398" s="263" t="s">
        <v>20</v>
      </c>
      <c r="D398" s="262" t="s">
        <v>21</v>
      </c>
      <c r="E398" s="264">
        <v>28</v>
      </c>
      <c r="F398" s="264">
        <v>112</v>
      </c>
    </row>
    <row r="399" spans="1:7" s="270" customFormat="1" outlineLevel="1">
      <c r="A399" s="266" t="s">
        <v>809</v>
      </c>
      <c r="B399" s="267" t="s">
        <v>778</v>
      </c>
      <c r="C399" s="268" t="s">
        <v>779</v>
      </c>
      <c r="D399" s="267" t="s">
        <v>22</v>
      </c>
      <c r="E399" s="269">
        <v>1.06</v>
      </c>
      <c r="F399" s="269">
        <v>4.24</v>
      </c>
    </row>
    <row r="400" spans="1:7" s="270" customFormat="1" outlineLevel="1">
      <c r="A400" s="271" t="s">
        <v>810</v>
      </c>
      <c r="B400" s="272" t="s">
        <v>478</v>
      </c>
      <c r="C400" s="273" t="s">
        <v>479</v>
      </c>
      <c r="D400" s="272" t="s">
        <v>22</v>
      </c>
      <c r="E400" s="274">
        <v>2.76</v>
      </c>
      <c r="F400" s="274">
        <v>11.04</v>
      </c>
    </row>
    <row r="401" spans="1:7" s="279" customFormat="1" outlineLevel="1">
      <c r="A401" s="275" t="s">
        <v>811</v>
      </c>
      <c r="B401" s="276" t="s">
        <v>445</v>
      </c>
      <c r="C401" s="277" t="s">
        <v>446</v>
      </c>
      <c r="D401" s="276" t="s">
        <v>25</v>
      </c>
      <c r="E401" s="278">
        <v>0.84</v>
      </c>
      <c r="F401" s="278">
        <v>3.36</v>
      </c>
    </row>
    <row r="402" spans="1:7" s="279" customFormat="1" outlineLevel="1">
      <c r="A402" s="280" t="s">
        <v>812</v>
      </c>
      <c r="B402" s="281" t="s">
        <v>783</v>
      </c>
      <c r="C402" s="282" t="s">
        <v>784</v>
      </c>
      <c r="D402" s="281" t="s">
        <v>131</v>
      </c>
      <c r="E402" s="283">
        <v>1.05</v>
      </c>
      <c r="F402" s="283">
        <v>4.2</v>
      </c>
    </row>
    <row r="403" spans="1:7" s="279" customFormat="1" outlineLevel="1">
      <c r="A403" s="280" t="s">
        <v>813</v>
      </c>
      <c r="B403" s="281" t="s">
        <v>448</v>
      </c>
      <c r="C403" s="282" t="s">
        <v>449</v>
      </c>
      <c r="D403" s="281" t="s">
        <v>131</v>
      </c>
      <c r="E403" s="283">
        <v>0.25</v>
      </c>
      <c r="F403" s="283">
        <v>1</v>
      </c>
    </row>
    <row r="404" spans="1:7" s="226" customFormat="1" ht="26.4">
      <c r="A404" s="255" t="s">
        <v>814</v>
      </c>
      <c r="B404" s="256" t="s">
        <v>815</v>
      </c>
      <c r="C404" s="256" t="s">
        <v>816</v>
      </c>
      <c r="D404" s="257" t="s">
        <v>1</v>
      </c>
      <c r="E404" s="258">
        <v>1.8181</v>
      </c>
      <c r="F404" s="259"/>
      <c r="G404" s="260"/>
    </row>
    <row r="405" spans="1:7" s="265" customFormat="1" outlineLevel="1">
      <c r="A405" s="261" t="s">
        <v>817</v>
      </c>
      <c r="B405" s="262" t="s">
        <v>18</v>
      </c>
      <c r="C405" s="263" t="s">
        <v>20</v>
      </c>
      <c r="D405" s="262" t="s">
        <v>21</v>
      </c>
      <c r="E405" s="264">
        <v>8.6020000000000003</v>
      </c>
      <c r="F405" s="264">
        <v>15.6393</v>
      </c>
    </row>
    <row r="406" spans="1:7" s="270" customFormat="1" outlineLevel="1">
      <c r="A406" s="266" t="s">
        <v>818</v>
      </c>
      <c r="B406" s="267" t="s">
        <v>167</v>
      </c>
      <c r="C406" s="268" t="s">
        <v>132</v>
      </c>
      <c r="D406" s="267" t="s">
        <v>22</v>
      </c>
      <c r="E406" s="269">
        <v>0.06</v>
      </c>
      <c r="F406" s="269">
        <v>0.109086</v>
      </c>
    </row>
    <row r="407" spans="1:7" s="279" customFormat="1" outlineLevel="1">
      <c r="A407" s="275" t="s">
        <v>819</v>
      </c>
      <c r="B407" s="276" t="s">
        <v>118</v>
      </c>
      <c r="C407" s="277" t="s">
        <v>117</v>
      </c>
      <c r="D407" s="276" t="s">
        <v>23</v>
      </c>
      <c r="E407" s="278">
        <v>1.7999999999999999E-2</v>
      </c>
      <c r="F407" s="278">
        <v>3.2725999999999998E-2</v>
      </c>
    </row>
    <row r="408" spans="1:7" s="279" customFormat="1" outlineLevel="1">
      <c r="A408" s="280" t="s">
        <v>820</v>
      </c>
      <c r="B408" s="281" t="s">
        <v>821</v>
      </c>
      <c r="C408" s="282" t="s">
        <v>822</v>
      </c>
      <c r="D408" s="281" t="s">
        <v>23</v>
      </c>
      <c r="E408" s="283">
        <v>2.5999999999999999E-3</v>
      </c>
      <c r="F408" s="283">
        <v>4.7270000000000003E-3</v>
      </c>
    </row>
    <row r="409" spans="1:7" s="226" customFormat="1" ht="26.4">
      <c r="A409" s="255" t="s">
        <v>823</v>
      </c>
      <c r="B409" s="256" t="s">
        <v>824</v>
      </c>
      <c r="C409" s="256" t="s">
        <v>825</v>
      </c>
      <c r="D409" s="257" t="s">
        <v>826</v>
      </c>
      <c r="E409" s="258">
        <v>18</v>
      </c>
      <c r="F409" s="259"/>
      <c r="G409" s="260"/>
    </row>
    <row r="410" spans="1:7" s="265" customFormat="1" outlineLevel="1">
      <c r="A410" s="261" t="s">
        <v>827</v>
      </c>
      <c r="B410" s="262" t="s">
        <v>18</v>
      </c>
      <c r="C410" s="263" t="s">
        <v>20</v>
      </c>
      <c r="D410" s="262" t="s">
        <v>21</v>
      </c>
      <c r="E410" s="264">
        <v>0.9</v>
      </c>
      <c r="F410" s="264">
        <v>16.2</v>
      </c>
    </row>
    <row r="411" spans="1:7" s="279" customFormat="1" outlineLevel="1">
      <c r="A411" s="286" t="s">
        <v>828</v>
      </c>
      <c r="B411" s="287" t="s">
        <v>829</v>
      </c>
      <c r="C411" s="288" t="s">
        <v>830</v>
      </c>
      <c r="D411" s="287" t="s">
        <v>21</v>
      </c>
      <c r="E411" s="289">
        <v>0.11</v>
      </c>
      <c r="F411" s="289">
        <v>1.98</v>
      </c>
    </row>
    <row r="412" spans="1:7" s="279" customFormat="1" outlineLevel="1">
      <c r="A412" s="286" t="s">
        <v>831</v>
      </c>
      <c r="B412" s="287" t="s">
        <v>832</v>
      </c>
      <c r="C412" s="288" t="s">
        <v>833</v>
      </c>
      <c r="D412" s="287" t="s">
        <v>21</v>
      </c>
      <c r="E412" s="289">
        <v>0.06</v>
      </c>
      <c r="F412" s="289">
        <v>1.08</v>
      </c>
    </row>
    <row r="413" spans="1:7" s="270" customFormat="1" outlineLevel="1">
      <c r="A413" s="266" t="s">
        <v>834</v>
      </c>
      <c r="B413" s="267" t="s">
        <v>835</v>
      </c>
      <c r="C413" s="268" t="s">
        <v>836</v>
      </c>
      <c r="D413" s="267" t="s">
        <v>22</v>
      </c>
      <c r="E413" s="269">
        <v>0.44</v>
      </c>
      <c r="F413" s="269">
        <v>7.92</v>
      </c>
    </row>
    <row r="414" spans="1:7" s="270" customFormat="1" ht="24" outlineLevel="1">
      <c r="A414" s="271" t="s">
        <v>837</v>
      </c>
      <c r="B414" s="272" t="s">
        <v>838</v>
      </c>
      <c r="C414" s="273" t="s">
        <v>839</v>
      </c>
      <c r="D414" s="272" t="s">
        <v>22</v>
      </c>
      <c r="E414" s="274">
        <v>0.5</v>
      </c>
      <c r="F414" s="274">
        <v>9</v>
      </c>
    </row>
    <row r="415" spans="1:7" s="226" customFormat="1" ht="26.4">
      <c r="A415" s="255" t="s">
        <v>840</v>
      </c>
      <c r="B415" s="256" t="s">
        <v>841</v>
      </c>
      <c r="C415" s="256" t="s">
        <v>842</v>
      </c>
      <c r="D415" s="257" t="s">
        <v>826</v>
      </c>
      <c r="E415" s="258">
        <v>23</v>
      </c>
      <c r="F415" s="259"/>
      <c r="G415" s="260"/>
    </row>
    <row r="416" spans="1:7" s="265" customFormat="1" outlineLevel="1">
      <c r="A416" s="261" t="s">
        <v>843</v>
      </c>
      <c r="B416" s="262" t="s">
        <v>18</v>
      </c>
      <c r="C416" s="263" t="s">
        <v>20</v>
      </c>
      <c r="D416" s="262" t="s">
        <v>21</v>
      </c>
      <c r="E416" s="264">
        <v>1.24</v>
      </c>
      <c r="F416" s="264">
        <v>28.52</v>
      </c>
    </row>
    <row r="417" spans="1:7" s="279" customFormat="1" outlineLevel="1">
      <c r="A417" s="286" t="s">
        <v>844</v>
      </c>
      <c r="B417" s="287" t="s">
        <v>829</v>
      </c>
      <c r="C417" s="288" t="s">
        <v>830</v>
      </c>
      <c r="D417" s="287" t="s">
        <v>21</v>
      </c>
      <c r="E417" s="289">
        <v>0.16</v>
      </c>
      <c r="F417" s="289">
        <v>3.68</v>
      </c>
    </row>
    <row r="418" spans="1:7" s="279" customFormat="1" outlineLevel="1">
      <c r="A418" s="286" t="s">
        <v>845</v>
      </c>
      <c r="B418" s="287" t="s">
        <v>832</v>
      </c>
      <c r="C418" s="288" t="s">
        <v>833</v>
      </c>
      <c r="D418" s="287" t="s">
        <v>21</v>
      </c>
      <c r="E418" s="289">
        <v>0.09</v>
      </c>
      <c r="F418" s="289">
        <v>2.0699999999999998</v>
      </c>
    </row>
    <row r="419" spans="1:7" s="270" customFormat="1" outlineLevel="1">
      <c r="A419" s="266" t="s">
        <v>846</v>
      </c>
      <c r="B419" s="267" t="s">
        <v>835</v>
      </c>
      <c r="C419" s="268" t="s">
        <v>836</v>
      </c>
      <c r="D419" s="267" t="s">
        <v>22</v>
      </c>
      <c r="E419" s="269">
        <v>0.6</v>
      </c>
      <c r="F419" s="269">
        <v>13.8</v>
      </c>
    </row>
    <row r="420" spans="1:7" s="270" customFormat="1" ht="24" outlineLevel="1">
      <c r="A420" s="271" t="s">
        <v>847</v>
      </c>
      <c r="B420" s="272" t="s">
        <v>838</v>
      </c>
      <c r="C420" s="273" t="s">
        <v>839</v>
      </c>
      <c r="D420" s="272" t="s">
        <v>22</v>
      </c>
      <c r="E420" s="274">
        <v>0.7</v>
      </c>
      <c r="F420" s="274">
        <v>16.100000000000001</v>
      </c>
    </row>
    <row r="421" spans="1:7" s="226" customFormat="1">
      <c r="A421" s="255" t="s">
        <v>848</v>
      </c>
      <c r="B421" s="256" t="s">
        <v>849</v>
      </c>
      <c r="C421" s="256" t="s">
        <v>850</v>
      </c>
      <c r="D421" s="257" t="s">
        <v>23</v>
      </c>
      <c r="E421" s="258">
        <v>0.45879999999999999</v>
      </c>
      <c r="F421" s="259"/>
      <c r="G421" s="260"/>
    </row>
    <row r="422" spans="1:7" s="265" customFormat="1" outlineLevel="1">
      <c r="A422" s="261" t="s">
        <v>851</v>
      </c>
      <c r="B422" s="262" t="s">
        <v>18</v>
      </c>
      <c r="C422" s="263" t="s">
        <v>20</v>
      </c>
      <c r="D422" s="262" t="s">
        <v>21</v>
      </c>
      <c r="E422" s="264">
        <v>312.7</v>
      </c>
      <c r="F422" s="264">
        <v>143.46680000000001</v>
      </c>
    </row>
    <row r="423" spans="1:7" s="270" customFormat="1" outlineLevel="1">
      <c r="A423" s="266" t="s">
        <v>852</v>
      </c>
      <c r="B423" s="267" t="s">
        <v>667</v>
      </c>
      <c r="C423" s="268" t="s">
        <v>668</v>
      </c>
      <c r="D423" s="267" t="s">
        <v>22</v>
      </c>
      <c r="E423" s="269">
        <v>103.16</v>
      </c>
      <c r="F423" s="269">
        <v>47.329799999999999</v>
      </c>
    </row>
    <row r="424" spans="1:7" s="270" customFormat="1" outlineLevel="1">
      <c r="A424" s="271" t="s">
        <v>853</v>
      </c>
      <c r="B424" s="272" t="s">
        <v>167</v>
      </c>
      <c r="C424" s="273" t="s">
        <v>132</v>
      </c>
      <c r="D424" s="272" t="s">
        <v>22</v>
      </c>
      <c r="E424" s="274">
        <v>2.19</v>
      </c>
      <c r="F424" s="274">
        <v>1.0047999999999999</v>
      </c>
    </row>
    <row r="425" spans="1:7" s="279" customFormat="1" outlineLevel="1">
      <c r="A425" s="275" t="s">
        <v>854</v>
      </c>
      <c r="B425" s="276" t="s">
        <v>855</v>
      </c>
      <c r="C425" s="277" t="s">
        <v>856</v>
      </c>
      <c r="D425" s="276" t="s">
        <v>23</v>
      </c>
      <c r="E425" s="278">
        <v>0.09</v>
      </c>
      <c r="F425" s="278">
        <v>4.1292000000000002E-2</v>
      </c>
    </row>
    <row r="426" spans="1:7" s="226" customFormat="1">
      <c r="A426" s="255" t="s">
        <v>857</v>
      </c>
      <c r="B426" s="256" t="s">
        <v>523</v>
      </c>
      <c r="C426" s="256" t="s">
        <v>858</v>
      </c>
      <c r="D426" s="257" t="s">
        <v>404</v>
      </c>
      <c r="E426" s="284">
        <v>6</v>
      </c>
      <c r="F426" s="285"/>
      <c r="G426" s="260"/>
    </row>
    <row r="427" spans="1:7" s="226" customFormat="1">
      <c r="A427" s="255" t="s">
        <v>859</v>
      </c>
      <c r="B427" s="256" t="s">
        <v>523</v>
      </c>
      <c r="C427" s="256" t="s">
        <v>860</v>
      </c>
      <c r="D427" s="257" t="s">
        <v>404</v>
      </c>
      <c r="E427" s="284">
        <v>11</v>
      </c>
      <c r="F427" s="285"/>
      <c r="G427" s="260"/>
    </row>
    <row r="428" spans="1:7" s="226" customFormat="1">
      <c r="A428" s="255" t="s">
        <v>861</v>
      </c>
      <c r="B428" s="256" t="s">
        <v>523</v>
      </c>
      <c r="C428" s="256" t="s">
        <v>862</v>
      </c>
      <c r="D428" s="257" t="s">
        <v>404</v>
      </c>
      <c r="E428" s="284">
        <v>7</v>
      </c>
      <c r="F428" s="285"/>
      <c r="G428" s="260"/>
    </row>
    <row r="429" spans="1:7" ht="15.75" customHeight="1">
      <c r="A429" s="252" t="s">
        <v>863</v>
      </c>
      <c r="B429" s="253"/>
      <c r="C429" s="253"/>
      <c r="D429" s="253"/>
      <c r="E429" s="253"/>
      <c r="F429" s="254"/>
    </row>
    <row r="430" spans="1:7" s="226" customFormat="1">
      <c r="A430" s="255" t="s">
        <v>864</v>
      </c>
      <c r="B430" s="256" t="s">
        <v>100</v>
      </c>
      <c r="C430" s="256" t="s">
        <v>101</v>
      </c>
      <c r="D430" s="257" t="s">
        <v>1</v>
      </c>
      <c r="E430" s="258">
        <v>1.7493000000000001</v>
      </c>
      <c r="F430" s="259"/>
      <c r="G430" s="260"/>
    </row>
    <row r="431" spans="1:7" s="265" customFormat="1" outlineLevel="1">
      <c r="A431" s="261" t="s">
        <v>865</v>
      </c>
      <c r="B431" s="262" t="s">
        <v>18</v>
      </c>
      <c r="C431" s="263" t="s">
        <v>20</v>
      </c>
      <c r="D431" s="262" t="s">
        <v>21</v>
      </c>
      <c r="E431" s="264">
        <v>13.3</v>
      </c>
      <c r="F431" s="264">
        <v>23.265699999999999</v>
      </c>
    </row>
    <row r="432" spans="1:7" s="226" customFormat="1" ht="26.4">
      <c r="A432" s="255" t="s">
        <v>866</v>
      </c>
      <c r="B432" s="256" t="s">
        <v>98</v>
      </c>
      <c r="C432" s="256" t="s">
        <v>99</v>
      </c>
      <c r="D432" s="257" t="s">
        <v>23</v>
      </c>
      <c r="E432" s="258">
        <v>4.9519000000000002</v>
      </c>
      <c r="F432" s="259"/>
      <c r="G432" s="260"/>
    </row>
    <row r="433" spans="1:7" s="265" customFormat="1" outlineLevel="1">
      <c r="A433" s="261" t="s">
        <v>867</v>
      </c>
      <c r="B433" s="262" t="s">
        <v>18</v>
      </c>
      <c r="C433" s="263" t="s">
        <v>20</v>
      </c>
      <c r="D433" s="262" t="s">
        <v>21</v>
      </c>
      <c r="E433" s="264">
        <v>0.57769999999999999</v>
      </c>
      <c r="F433" s="264">
        <v>2.8607</v>
      </c>
    </row>
    <row r="434" spans="1:7" s="270" customFormat="1" outlineLevel="1">
      <c r="A434" s="266" t="s">
        <v>868</v>
      </c>
      <c r="B434" s="267" t="s">
        <v>190</v>
      </c>
      <c r="C434" s="268" t="s">
        <v>191</v>
      </c>
      <c r="D434" s="267" t="s">
        <v>22</v>
      </c>
      <c r="E434" s="269">
        <v>0.28999999999999998</v>
      </c>
      <c r="F434" s="269">
        <v>1.4360999999999999</v>
      </c>
    </row>
    <row r="435" spans="1:7" s="226" customFormat="1" ht="52.8">
      <c r="A435" s="255" t="s">
        <v>869</v>
      </c>
      <c r="B435" s="256" t="s">
        <v>188</v>
      </c>
      <c r="C435" s="256" t="s">
        <v>189</v>
      </c>
      <c r="D435" s="257" t="s">
        <v>23</v>
      </c>
      <c r="E435" s="258">
        <v>4.9519000000000002</v>
      </c>
      <c r="F435" s="259"/>
      <c r="G435" s="260"/>
    </row>
    <row r="436" spans="1:7" s="270" customFormat="1" outlineLevel="1">
      <c r="A436" s="266" t="s">
        <v>870</v>
      </c>
      <c r="B436" s="267" t="s">
        <v>190</v>
      </c>
      <c r="C436" s="268" t="s">
        <v>191</v>
      </c>
      <c r="D436" s="267" t="s">
        <v>22</v>
      </c>
      <c r="E436" s="269">
        <v>6.9536000000000001E-2</v>
      </c>
      <c r="F436" s="269">
        <v>0.344335</v>
      </c>
    </row>
    <row r="437" spans="1:7" s="226" customFormat="1">
      <c r="A437" s="255" t="s">
        <v>871</v>
      </c>
      <c r="B437" s="256" t="s">
        <v>129</v>
      </c>
      <c r="C437" s="256" t="s">
        <v>872</v>
      </c>
      <c r="D437" s="257" t="s">
        <v>127</v>
      </c>
      <c r="E437" s="258">
        <v>13.7888</v>
      </c>
      <c r="F437" s="259"/>
      <c r="G437" s="260"/>
    </row>
    <row r="438" spans="1:7" s="265" customFormat="1" outlineLevel="1">
      <c r="A438" s="261" t="s">
        <v>873</v>
      </c>
      <c r="B438" s="262" t="s">
        <v>18</v>
      </c>
      <c r="C438" s="263" t="s">
        <v>20</v>
      </c>
      <c r="D438" s="262" t="s">
        <v>21</v>
      </c>
      <c r="E438" s="264">
        <v>2.8288000000000002</v>
      </c>
      <c r="F438" s="264">
        <v>39.005800000000001</v>
      </c>
    </row>
    <row r="439" spans="1:7" s="279" customFormat="1" outlineLevel="1">
      <c r="A439" s="275" t="s">
        <v>874</v>
      </c>
      <c r="B439" s="276" t="s">
        <v>875</v>
      </c>
      <c r="C439" s="277" t="s">
        <v>876</v>
      </c>
      <c r="D439" s="276" t="s">
        <v>285</v>
      </c>
      <c r="E439" s="278">
        <v>11.58</v>
      </c>
      <c r="F439" s="278">
        <v>159.67429999999999</v>
      </c>
    </row>
    <row r="440" spans="1:7" s="279" customFormat="1" outlineLevel="1">
      <c r="A440" s="280" t="s">
        <v>877</v>
      </c>
      <c r="B440" s="281" t="s">
        <v>878</v>
      </c>
      <c r="C440" s="282" t="s">
        <v>879</v>
      </c>
      <c r="D440" s="281" t="s">
        <v>25</v>
      </c>
      <c r="E440" s="283">
        <v>0.5897</v>
      </c>
      <c r="F440" s="283">
        <v>8.1312999999999995</v>
      </c>
    </row>
    <row r="441" spans="1:7" s="226" customFormat="1">
      <c r="A441" s="255" t="s">
        <v>880</v>
      </c>
      <c r="B441" s="256" t="s">
        <v>129</v>
      </c>
      <c r="C441" s="256" t="s">
        <v>881</v>
      </c>
      <c r="D441" s="257" t="s">
        <v>127</v>
      </c>
      <c r="E441" s="258">
        <v>10.4</v>
      </c>
      <c r="F441" s="259"/>
      <c r="G441" s="260"/>
    </row>
    <row r="442" spans="1:7" s="265" customFormat="1" outlineLevel="1">
      <c r="A442" s="261" t="s">
        <v>882</v>
      </c>
      <c r="B442" s="262" t="s">
        <v>18</v>
      </c>
      <c r="C442" s="263" t="s">
        <v>20</v>
      </c>
      <c r="D442" s="262" t="s">
        <v>21</v>
      </c>
      <c r="E442" s="264">
        <v>1.6476</v>
      </c>
      <c r="F442" s="264">
        <v>17.135000000000002</v>
      </c>
    </row>
    <row r="443" spans="1:7" s="279" customFormat="1" outlineLevel="1">
      <c r="A443" s="275" t="s">
        <v>883</v>
      </c>
      <c r="B443" s="276" t="s">
        <v>875</v>
      </c>
      <c r="C443" s="277" t="s">
        <v>876</v>
      </c>
      <c r="D443" s="276" t="s">
        <v>285</v>
      </c>
      <c r="E443" s="278">
        <v>0.14219999999999999</v>
      </c>
      <c r="F443" s="278">
        <v>1.4789000000000001</v>
      </c>
    </row>
    <row r="444" spans="1:7" s="279" customFormat="1" outlineLevel="1">
      <c r="A444" s="280" t="s">
        <v>884</v>
      </c>
      <c r="B444" s="281" t="s">
        <v>878</v>
      </c>
      <c r="C444" s="282" t="s">
        <v>879</v>
      </c>
      <c r="D444" s="281" t="s">
        <v>25</v>
      </c>
      <c r="E444" s="283">
        <v>0.37490000000000001</v>
      </c>
      <c r="F444" s="283">
        <v>3.899</v>
      </c>
    </row>
    <row r="445" spans="1:7" s="226" customFormat="1" ht="26.4">
      <c r="A445" s="255" t="s">
        <v>885</v>
      </c>
      <c r="B445" s="256" t="s">
        <v>124</v>
      </c>
      <c r="C445" s="256" t="s">
        <v>123</v>
      </c>
      <c r="D445" s="257" t="s">
        <v>1</v>
      </c>
      <c r="E445" s="258">
        <v>2.4203999999999999</v>
      </c>
      <c r="F445" s="259"/>
      <c r="G445" s="260"/>
    </row>
    <row r="446" spans="1:7" s="265" customFormat="1" outlineLevel="1">
      <c r="A446" s="261" t="s">
        <v>886</v>
      </c>
      <c r="B446" s="262" t="s">
        <v>18</v>
      </c>
      <c r="C446" s="263" t="s">
        <v>20</v>
      </c>
      <c r="D446" s="262" t="s">
        <v>21</v>
      </c>
      <c r="E446" s="264">
        <v>31.98</v>
      </c>
      <c r="F446" s="264">
        <v>77.404399999999995</v>
      </c>
    </row>
    <row r="447" spans="1:7" s="270" customFormat="1" outlineLevel="1">
      <c r="A447" s="266" t="s">
        <v>887</v>
      </c>
      <c r="B447" s="267" t="s">
        <v>388</v>
      </c>
      <c r="C447" s="268" t="s">
        <v>389</v>
      </c>
      <c r="D447" s="267" t="s">
        <v>22</v>
      </c>
      <c r="E447" s="269">
        <v>0.23</v>
      </c>
      <c r="F447" s="269">
        <v>0.55669199999999996</v>
      </c>
    </row>
    <row r="448" spans="1:7" s="270" customFormat="1" outlineLevel="1">
      <c r="A448" s="271" t="s">
        <v>888</v>
      </c>
      <c r="B448" s="272" t="s">
        <v>889</v>
      </c>
      <c r="C448" s="273" t="s">
        <v>890</v>
      </c>
      <c r="D448" s="272" t="s">
        <v>22</v>
      </c>
      <c r="E448" s="274">
        <v>1.26</v>
      </c>
      <c r="F448" s="274">
        <v>3.0497000000000001</v>
      </c>
    </row>
    <row r="449" spans="1:7" s="270" customFormat="1" outlineLevel="1">
      <c r="A449" s="271" t="s">
        <v>891</v>
      </c>
      <c r="B449" s="272" t="s">
        <v>414</v>
      </c>
      <c r="C449" s="273" t="s">
        <v>132</v>
      </c>
      <c r="D449" s="272" t="s">
        <v>22</v>
      </c>
      <c r="E449" s="274">
        <v>0.47</v>
      </c>
      <c r="F449" s="274">
        <v>1.1375999999999999</v>
      </c>
    </row>
    <row r="450" spans="1:7" s="279" customFormat="1" outlineLevel="1">
      <c r="A450" s="275" t="s">
        <v>892</v>
      </c>
      <c r="B450" s="276" t="s">
        <v>120</v>
      </c>
      <c r="C450" s="277" t="s">
        <v>119</v>
      </c>
      <c r="D450" s="276" t="s">
        <v>23</v>
      </c>
      <c r="E450" s="278">
        <v>1.26E-2</v>
      </c>
      <c r="F450" s="278">
        <v>3.0497E-2</v>
      </c>
    </row>
    <row r="451" spans="1:7" s="279" customFormat="1" outlineLevel="1">
      <c r="A451" s="280" t="s">
        <v>893</v>
      </c>
      <c r="B451" s="281" t="s">
        <v>118</v>
      </c>
      <c r="C451" s="282" t="s">
        <v>117</v>
      </c>
      <c r="D451" s="281" t="s">
        <v>23</v>
      </c>
      <c r="E451" s="283">
        <v>1.2600000000000001E-3</v>
      </c>
      <c r="F451" s="283">
        <v>3.0500000000000002E-3</v>
      </c>
    </row>
    <row r="452" spans="1:7" s="279" customFormat="1" outlineLevel="1">
      <c r="A452" s="280" t="s">
        <v>894</v>
      </c>
      <c r="B452" s="281" t="s">
        <v>895</v>
      </c>
      <c r="C452" s="282" t="s">
        <v>896</v>
      </c>
      <c r="D452" s="281" t="s">
        <v>96</v>
      </c>
      <c r="E452" s="283">
        <v>115</v>
      </c>
      <c r="F452" s="283">
        <v>278.346</v>
      </c>
    </row>
    <row r="453" spans="1:7" s="279" customFormat="1" outlineLevel="1">
      <c r="A453" s="280" t="s">
        <v>897</v>
      </c>
      <c r="B453" s="281" t="s">
        <v>116</v>
      </c>
      <c r="C453" s="282" t="s">
        <v>115</v>
      </c>
      <c r="D453" s="281" t="s">
        <v>23</v>
      </c>
      <c r="E453" s="283">
        <v>0.03</v>
      </c>
      <c r="F453" s="283">
        <v>7.2611999999999996E-2</v>
      </c>
    </row>
    <row r="454" spans="1:7" s="279" customFormat="1" outlineLevel="1">
      <c r="A454" s="280" t="s">
        <v>898</v>
      </c>
      <c r="B454" s="281" t="s">
        <v>108</v>
      </c>
      <c r="C454" s="282" t="s">
        <v>109</v>
      </c>
      <c r="D454" s="281" t="s">
        <v>23</v>
      </c>
      <c r="E454" s="283">
        <v>4.7300000000000002E-2</v>
      </c>
      <c r="F454" s="283">
        <v>0.114485</v>
      </c>
    </row>
    <row r="455" spans="1:7" ht="15.75" customHeight="1">
      <c r="A455" s="252" t="s">
        <v>899</v>
      </c>
      <c r="B455" s="253"/>
      <c r="C455" s="253"/>
      <c r="D455" s="253"/>
      <c r="E455" s="253"/>
      <c r="F455" s="254"/>
    </row>
    <row r="456" spans="1:7" s="226" customFormat="1" ht="26.4">
      <c r="A456" s="255" t="s">
        <v>900</v>
      </c>
      <c r="B456" s="256" t="s">
        <v>901</v>
      </c>
      <c r="C456" s="256" t="s">
        <v>902</v>
      </c>
      <c r="D456" s="257" t="s">
        <v>404</v>
      </c>
      <c r="E456" s="258">
        <v>4</v>
      </c>
      <c r="F456" s="259"/>
      <c r="G456" s="260"/>
    </row>
    <row r="457" spans="1:7" s="265" customFormat="1" outlineLevel="1">
      <c r="A457" s="261" t="s">
        <v>903</v>
      </c>
      <c r="B457" s="262" t="s">
        <v>18</v>
      </c>
      <c r="C457" s="263" t="s">
        <v>20</v>
      </c>
      <c r="D457" s="262" t="s">
        <v>21</v>
      </c>
      <c r="E457" s="264">
        <v>1.071</v>
      </c>
      <c r="F457" s="264">
        <v>4.2839999999999998</v>
      </c>
    </row>
    <row r="458" spans="1:7" s="270" customFormat="1" outlineLevel="1">
      <c r="A458" s="266" t="s">
        <v>904</v>
      </c>
      <c r="B458" s="267" t="s">
        <v>371</v>
      </c>
      <c r="C458" s="268" t="s">
        <v>372</v>
      </c>
      <c r="D458" s="267" t="s">
        <v>22</v>
      </c>
      <c r="E458" s="269">
        <v>0.20024</v>
      </c>
      <c r="F458" s="269">
        <v>0.80096000000000001</v>
      </c>
    </row>
    <row r="459" spans="1:7" s="270" customFormat="1" outlineLevel="1">
      <c r="A459" s="271" t="s">
        <v>905</v>
      </c>
      <c r="B459" s="272" t="s">
        <v>442</v>
      </c>
      <c r="C459" s="273" t="s">
        <v>443</v>
      </c>
      <c r="D459" s="272" t="s">
        <v>22</v>
      </c>
      <c r="E459" s="274">
        <v>0.47449999999999998</v>
      </c>
      <c r="F459" s="274">
        <v>1.8979999999999999</v>
      </c>
    </row>
    <row r="460" spans="1:7" s="279" customFormat="1" outlineLevel="1">
      <c r="A460" s="275" t="s">
        <v>906</v>
      </c>
      <c r="B460" s="276" t="s">
        <v>445</v>
      </c>
      <c r="C460" s="277" t="s">
        <v>446</v>
      </c>
      <c r="D460" s="276" t="s">
        <v>25</v>
      </c>
      <c r="E460" s="278">
        <v>1.04</v>
      </c>
      <c r="F460" s="278">
        <v>4.16</v>
      </c>
    </row>
    <row r="461" spans="1:7" s="279" customFormat="1" outlineLevel="1">
      <c r="A461" s="280" t="s">
        <v>907</v>
      </c>
      <c r="B461" s="281" t="s">
        <v>448</v>
      </c>
      <c r="C461" s="282" t="s">
        <v>449</v>
      </c>
      <c r="D461" s="281" t="s">
        <v>131</v>
      </c>
      <c r="E461" s="283">
        <v>0.26</v>
      </c>
      <c r="F461" s="283">
        <v>1.04</v>
      </c>
    </row>
    <row r="462" spans="1:7" s="226" customFormat="1" ht="26.4">
      <c r="A462" s="255" t="s">
        <v>908</v>
      </c>
      <c r="B462" s="256" t="s">
        <v>909</v>
      </c>
      <c r="C462" s="256" t="s">
        <v>910</v>
      </c>
      <c r="D462" s="257" t="s">
        <v>911</v>
      </c>
      <c r="E462" s="258">
        <v>0.04</v>
      </c>
      <c r="F462" s="259"/>
      <c r="G462" s="260"/>
    </row>
    <row r="463" spans="1:7" s="265" customFormat="1" outlineLevel="1">
      <c r="A463" s="261" t="s">
        <v>912</v>
      </c>
      <c r="B463" s="262" t="s">
        <v>18</v>
      </c>
      <c r="C463" s="263" t="s">
        <v>20</v>
      </c>
      <c r="D463" s="262" t="s">
        <v>21</v>
      </c>
      <c r="E463" s="264">
        <v>153</v>
      </c>
      <c r="F463" s="264">
        <v>6.12</v>
      </c>
    </row>
    <row r="464" spans="1:7" s="270" customFormat="1" outlineLevel="1">
      <c r="A464" s="266" t="s">
        <v>913</v>
      </c>
      <c r="B464" s="267" t="s">
        <v>371</v>
      </c>
      <c r="C464" s="268" t="s">
        <v>372</v>
      </c>
      <c r="D464" s="267" t="s">
        <v>22</v>
      </c>
      <c r="E464" s="269">
        <v>25.03</v>
      </c>
      <c r="F464" s="269">
        <v>1.0012000000000001</v>
      </c>
    </row>
    <row r="465" spans="1:7" s="270" customFormat="1" outlineLevel="1">
      <c r="A465" s="271" t="s">
        <v>914</v>
      </c>
      <c r="B465" s="272" t="s">
        <v>478</v>
      </c>
      <c r="C465" s="273" t="s">
        <v>479</v>
      </c>
      <c r="D465" s="272" t="s">
        <v>22</v>
      </c>
      <c r="E465" s="274">
        <v>5.96</v>
      </c>
      <c r="F465" s="274">
        <v>0.2384</v>
      </c>
    </row>
    <row r="466" spans="1:7" s="270" customFormat="1" outlineLevel="1">
      <c r="A466" s="271" t="s">
        <v>915</v>
      </c>
      <c r="B466" s="272" t="s">
        <v>167</v>
      </c>
      <c r="C466" s="273" t="s">
        <v>132</v>
      </c>
      <c r="D466" s="272" t="s">
        <v>22</v>
      </c>
      <c r="E466" s="274">
        <v>8.2100000000000009</v>
      </c>
      <c r="F466" s="274">
        <v>0.32840000000000003</v>
      </c>
    </row>
    <row r="467" spans="1:7" s="279" customFormat="1" outlineLevel="1">
      <c r="A467" s="275" t="s">
        <v>916</v>
      </c>
      <c r="B467" s="276" t="s">
        <v>416</v>
      </c>
      <c r="C467" s="277" t="s">
        <v>417</v>
      </c>
      <c r="D467" s="276" t="s">
        <v>25</v>
      </c>
      <c r="E467" s="278">
        <v>15.7</v>
      </c>
      <c r="F467" s="278">
        <v>0.628</v>
      </c>
    </row>
    <row r="468" spans="1:7" s="279" customFormat="1" outlineLevel="1">
      <c r="A468" s="280" t="s">
        <v>917</v>
      </c>
      <c r="B468" s="281" t="s">
        <v>918</v>
      </c>
      <c r="C468" s="282" t="s">
        <v>919</v>
      </c>
      <c r="D468" s="281" t="s">
        <v>96</v>
      </c>
      <c r="E468" s="283">
        <v>84</v>
      </c>
      <c r="F468" s="283">
        <v>3.36</v>
      </c>
    </row>
    <row r="469" spans="1:7" s="279" customFormat="1" outlineLevel="1">
      <c r="A469" s="280" t="s">
        <v>920</v>
      </c>
      <c r="B469" s="281" t="s">
        <v>921</v>
      </c>
      <c r="C469" s="282" t="s">
        <v>922</v>
      </c>
      <c r="D469" s="281" t="s">
        <v>23</v>
      </c>
      <c r="E469" s="283">
        <v>4.4999999999999997E-3</v>
      </c>
      <c r="F469" s="283">
        <v>1.8000000000000001E-4</v>
      </c>
    </row>
    <row r="470" spans="1:7" s="279" customFormat="1" outlineLevel="1">
      <c r="A470" s="280" t="s">
        <v>923</v>
      </c>
      <c r="B470" s="281" t="s">
        <v>855</v>
      </c>
      <c r="C470" s="282" t="s">
        <v>856</v>
      </c>
      <c r="D470" s="281" t="s">
        <v>23</v>
      </c>
      <c r="E470" s="283">
        <v>0.02</v>
      </c>
      <c r="F470" s="283">
        <v>8.0000000000000004E-4</v>
      </c>
    </row>
    <row r="471" spans="1:7" s="279" customFormat="1" ht="24" outlineLevel="1">
      <c r="A471" s="280" t="s">
        <v>924</v>
      </c>
      <c r="B471" s="281" t="s">
        <v>925</v>
      </c>
      <c r="C471" s="282" t="s">
        <v>926</v>
      </c>
      <c r="D471" s="281" t="s">
        <v>25</v>
      </c>
      <c r="E471" s="283">
        <v>0.73599999999999999</v>
      </c>
      <c r="F471" s="283">
        <v>2.9440000000000001E-2</v>
      </c>
    </row>
    <row r="472" spans="1:7" s="279" customFormat="1" ht="36" outlineLevel="1">
      <c r="A472" s="280" t="s">
        <v>927</v>
      </c>
      <c r="B472" s="281" t="s">
        <v>928</v>
      </c>
      <c r="C472" s="282" t="s">
        <v>929</v>
      </c>
      <c r="D472" s="281" t="s">
        <v>23</v>
      </c>
      <c r="E472" s="283">
        <v>0.13</v>
      </c>
      <c r="F472" s="283">
        <v>5.1999999999999998E-3</v>
      </c>
    </row>
    <row r="473" spans="1:7" s="226" customFormat="1">
      <c r="A473" s="255" t="s">
        <v>930</v>
      </c>
      <c r="B473" s="256" t="s">
        <v>931</v>
      </c>
      <c r="C473" s="256" t="s">
        <v>932</v>
      </c>
      <c r="D473" s="257" t="s">
        <v>404</v>
      </c>
      <c r="E473" s="284">
        <v>2</v>
      </c>
      <c r="F473" s="285"/>
      <c r="G473" s="260"/>
    </row>
    <row r="474" spans="1:7" s="226" customFormat="1">
      <c r="A474" s="255" t="s">
        <v>933</v>
      </c>
      <c r="B474" s="256" t="s">
        <v>934</v>
      </c>
      <c r="C474" s="256" t="s">
        <v>935</v>
      </c>
      <c r="D474" s="257" t="s">
        <v>404</v>
      </c>
      <c r="E474" s="284">
        <v>2</v>
      </c>
      <c r="F474" s="285"/>
      <c r="G474" s="260"/>
    </row>
    <row r="475" spans="1:7" s="226" customFormat="1" ht="52.8">
      <c r="A475" s="255" t="s">
        <v>936</v>
      </c>
      <c r="B475" s="256" t="s">
        <v>188</v>
      </c>
      <c r="C475" s="256" t="s">
        <v>189</v>
      </c>
      <c r="D475" s="257" t="s">
        <v>23</v>
      </c>
      <c r="E475" s="258">
        <v>8.2704000000000004</v>
      </c>
      <c r="F475" s="259"/>
      <c r="G475" s="260"/>
    </row>
    <row r="476" spans="1:7" s="270" customFormat="1" outlineLevel="1">
      <c r="A476" s="266" t="s">
        <v>937</v>
      </c>
      <c r="B476" s="267" t="s">
        <v>190</v>
      </c>
      <c r="C476" s="268" t="s">
        <v>191</v>
      </c>
      <c r="D476" s="267" t="s">
        <v>22</v>
      </c>
      <c r="E476" s="269">
        <v>6.9536000000000001E-2</v>
      </c>
      <c r="F476" s="269">
        <v>0.57509100000000002</v>
      </c>
    </row>
    <row r="477" spans="1:7" s="226" customFormat="1">
      <c r="A477" s="255" t="s">
        <v>938</v>
      </c>
      <c r="B477" s="256" t="s">
        <v>939</v>
      </c>
      <c r="C477" s="256" t="s">
        <v>940</v>
      </c>
      <c r="D477" s="257" t="s">
        <v>941</v>
      </c>
      <c r="E477" s="258">
        <v>4</v>
      </c>
      <c r="F477" s="259"/>
      <c r="G477" s="260"/>
    </row>
    <row r="478" spans="1:7" s="265" customFormat="1" outlineLevel="1">
      <c r="A478" s="261" t="s">
        <v>942</v>
      </c>
      <c r="B478" s="262" t="s">
        <v>18</v>
      </c>
      <c r="C478" s="263" t="s">
        <v>20</v>
      </c>
      <c r="D478" s="262" t="s">
        <v>21</v>
      </c>
      <c r="E478" s="264">
        <v>4.53</v>
      </c>
      <c r="F478" s="264">
        <v>18.12</v>
      </c>
    </row>
    <row r="479" spans="1:7" s="270" customFormat="1" outlineLevel="1">
      <c r="A479" s="266" t="s">
        <v>943</v>
      </c>
      <c r="B479" s="267" t="s">
        <v>414</v>
      </c>
      <c r="C479" s="268" t="s">
        <v>132</v>
      </c>
      <c r="D479" s="267" t="s">
        <v>22</v>
      </c>
      <c r="E479" s="269">
        <v>0.1</v>
      </c>
      <c r="F479" s="269">
        <v>0.4</v>
      </c>
    </row>
    <row r="480" spans="1:7" s="279" customFormat="1" outlineLevel="1">
      <c r="A480" s="275" t="s">
        <v>944</v>
      </c>
      <c r="B480" s="276" t="s">
        <v>416</v>
      </c>
      <c r="C480" s="277" t="s">
        <v>417</v>
      </c>
      <c r="D480" s="276" t="s">
        <v>25</v>
      </c>
      <c r="E480" s="278">
        <v>0.35</v>
      </c>
      <c r="F480" s="278">
        <v>1.4</v>
      </c>
    </row>
    <row r="481" spans="1:7" s="279" customFormat="1" outlineLevel="1">
      <c r="A481" s="280" t="s">
        <v>945</v>
      </c>
      <c r="B481" s="281" t="s">
        <v>946</v>
      </c>
      <c r="C481" s="282" t="s">
        <v>947</v>
      </c>
      <c r="D481" s="281" t="s">
        <v>25</v>
      </c>
      <c r="E481" s="283">
        <v>0.03</v>
      </c>
      <c r="F481" s="283">
        <v>0.12</v>
      </c>
    </row>
    <row r="482" spans="1:7" s="279" customFormat="1" outlineLevel="1">
      <c r="A482" s="280" t="s">
        <v>948</v>
      </c>
      <c r="B482" s="281" t="s">
        <v>949</v>
      </c>
      <c r="C482" s="282" t="s">
        <v>950</v>
      </c>
      <c r="D482" s="281" t="s">
        <v>951</v>
      </c>
      <c r="E482" s="283">
        <v>1.7000000000000001E-2</v>
      </c>
      <c r="F482" s="283">
        <v>6.8000000000000005E-2</v>
      </c>
    </row>
    <row r="483" spans="1:7" s="279" customFormat="1" outlineLevel="1">
      <c r="A483" s="280" t="s">
        <v>952</v>
      </c>
      <c r="B483" s="281" t="s">
        <v>953</v>
      </c>
      <c r="C483" s="282" t="s">
        <v>954</v>
      </c>
      <c r="D483" s="281" t="s">
        <v>404</v>
      </c>
      <c r="E483" s="283">
        <v>1</v>
      </c>
      <c r="F483" s="283">
        <v>4</v>
      </c>
    </row>
    <row r="484" spans="1:7" s="226" customFormat="1" ht="26.4">
      <c r="A484" s="255" t="s">
        <v>955</v>
      </c>
      <c r="B484" s="256" t="s">
        <v>939</v>
      </c>
      <c r="C484" s="256" t="s">
        <v>956</v>
      </c>
      <c r="D484" s="257" t="s">
        <v>941</v>
      </c>
      <c r="E484" s="258">
        <v>2</v>
      </c>
      <c r="F484" s="259"/>
      <c r="G484" s="260"/>
    </row>
    <row r="485" spans="1:7" s="265" customFormat="1" outlineLevel="1">
      <c r="A485" s="261" t="s">
        <v>957</v>
      </c>
      <c r="B485" s="262" t="s">
        <v>18</v>
      </c>
      <c r="C485" s="263" t="s">
        <v>20</v>
      </c>
      <c r="D485" s="262" t="s">
        <v>21</v>
      </c>
      <c r="E485" s="264">
        <v>4.53</v>
      </c>
      <c r="F485" s="264">
        <v>9.06</v>
      </c>
    </row>
    <row r="486" spans="1:7" s="270" customFormat="1" outlineLevel="1">
      <c r="A486" s="266" t="s">
        <v>958</v>
      </c>
      <c r="B486" s="267" t="s">
        <v>414</v>
      </c>
      <c r="C486" s="268" t="s">
        <v>132</v>
      </c>
      <c r="D486" s="267" t="s">
        <v>22</v>
      </c>
      <c r="E486" s="269">
        <v>0.1</v>
      </c>
      <c r="F486" s="269">
        <v>0.2</v>
      </c>
    </row>
    <row r="487" spans="1:7" s="279" customFormat="1" outlineLevel="1">
      <c r="A487" s="275" t="s">
        <v>959</v>
      </c>
      <c r="B487" s="276" t="s">
        <v>416</v>
      </c>
      <c r="C487" s="277" t="s">
        <v>417</v>
      </c>
      <c r="D487" s="276" t="s">
        <v>25</v>
      </c>
      <c r="E487" s="278">
        <v>0.35</v>
      </c>
      <c r="F487" s="278">
        <v>0.7</v>
      </c>
    </row>
    <row r="488" spans="1:7" s="279" customFormat="1" outlineLevel="1">
      <c r="A488" s="280" t="s">
        <v>960</v>
      </c>
      <c r="B488" s="281" t="s">
        <v>946</v>
      </c>
      <c r="C488" s="282" t="s">
        <v>947</v>
      </c>
      <c r="D488" s="281" t="s">
        <v>25</v>
      </c>
      <c r="E488" s="283">
        <v>0.03</v>
      </c>
      <c r="F488" s="283">
        <v>0.06</v>
      </c>
    </row>
    <row r="489" spans="1:7" s="279" customFormat="1" outlineLevel="1">
      <c r="A489" s="280" t="s">
        <v>961</v>
      </c>
      <c r="B489" s="281" t="s">
        <v>949</v>
      </c>
      <c r="C489" s="282" t="s">
        <v>950</v>
      </c>
      <c r="D489" s="281" t="s">
        <v>951</v>
      </c>
      <c r="E489" s="283">
        <v>1.7000000000000001E-2</v>
      </c>
      <c r="F489" s="283">
        <v>3.4000000000000002E-2</v>
      </c>
    </row>
    <row r="490" spans="1:7" ht="15.75" customHeight="1">
      <c r="A490" s="252" t="s">
        <v>962</v>
      </c>
      <c r="B490" s="253"/>
      <c r="C490" s="253"/>
      <c r="D490" s="253"/>
      <c r="E490" s="253"/>
      <c r="F490" s="254"/>
    </row>
    <row r="491" spans="1:7" s="226" customFormat="1">
      <c r="A491" s="255" t="s">
        <v>963</v>
      </c>
      <c r="B491" s="256" t="s">
        <v>964</v>
      </c>
      <c r="C491" s="256" t="s">
        <v>965</v>
      </c>
      <c r="D491" s="257" t="s">
        <v>285</v>
      </c>
      <c r="E491" s="284">
        <v>140</v>
      </c>
      <c r="F491" s="285"/>
      <c r="G491" s="260"/>
    </row>
    <row r="492" spans="1:7" s="226" customFormat="1">
      <c r="A492" s="255" t="s">
        <v>966</v>
      </c>
      <c r="B492" s="256" t="s">
        <v>964</v>
      </c>
      <c r="C492" s="256" t="s">
        <v>967</v>
      </c>
      <c r="D492" s="257" t="s">
        <v>285</v>
      </c>
      <c r="E492" s="284">
        <v>110</v>
      </c>
      <c r="F492" s="285"/>
      <c r="G492" s="260"/>
    </row>
    <row r="493" spans="1:7" s="226" customFormat="1" ht="26.4">
      <c r="A493" s="255" t="s">
        <v>222</v>
      </c>
      <c r="B493" s="256" t="s">
        <v>964</v>
      </c>
      <c r="C493" s="256" t="s">
        <v>968</v>
      </c>
      <c r="D493" s="257" t="s">
        <v>23</v>
      </c>
      <c r="E493" s="284">
        <v>0.247</v>
      </c>
      <c r="F493" s="285"/>
      <c r="G493" s="260"/>
    </row>
    <row r="494" spans="1:7" s="226" customFormat="1" ht="13.8" thickBot="1">
      <c r="A494" s="290"/>
      <c r="B494" s="291"/>
      <c r="C494" s="291"/>
      <c r="D494" s="291"/>
      <c r="E494" s="291"/>
      <c r="F494" s="292"/>
    </row>
    <row r="495" spans="1:7" s="226" customFormat="1" ht="13.8" thickTop="1">
      <c r="A495" s="293" t="s">
        <v>34</v>
      </c>
      <c r="B495" s="294"/>
      <c r="C495" s="294"/>
      <c r="D495" s="295"/>
      <c r="E495" s="296"/>
      <c r="F495" s="297"/>
      <c r="G495" s="260"/>
    </row>
    <row r="496" spans="1:7" s="226" customFormat="1">
      <c r="A496" s="298"/>
      <c r="B496" s="299"/>
      <c r="C496" s="299"/>
      <c r="D496" s="299"/>
      <c r="E496" s="299"/>
      <c r="F496" s="300"/>
    </row>
    <row r="497" spans="1:6" s="226" customFormat="1">
      <c r="A497" s="301"/>
      <c r="B497" s="302"/>
      <c r="C497" s="303" t="s">
        <v>969</v>
      </c>
      <c r="D497" s="304"/>
      <c r="E497" s="305"/>
      <c r="F497" s="306"/>
    </row>
    <row r="498" spans="1:6" s="226" customFormat="1">
      <c r="A498" s="307" t="s">
        <v>18</v>
      </c>
      <c r="B498" s="308" t="s">
        <v>829</v>
      </c>
      <c r="C498" s="308" t="s">
        <v>830</v>
      </c>
      <c r="D498" s="309" t="s">
        <v>21</v>
      </c>
      <c r="E498" s="310"/>
      <c r="F498" s="310">
        <v>5.66</v>
      </c>
    </row>
    <row r="499" spans="1:6" s="226" customFormat="1">
      <c r="A499" s="307" t="s">
        <v>24</v>
      </c>
      <c r="B499" s="308" t="s">
        <v>832</v>
      </c>
      <c r="C499" s="308" t="s">
        <v>833</v>
      </c>
      <c r="D499" s="309" t="s">
        <v>21</v>
      </c>
      <c r="E499" s="310"/>
      <c r="F499" s="310">
        <v>3.15</v>
      </c>
    </row>
    <row r="500" spans="1:6" s="226" customFormat="1">
      <c r="A500" s="301"/>
      <c r="B500" s="302"/>
      <c r="C500" s="303" t="s">
        <v>35</v>
      </c>
      <c r="D500" s="304"/>
      <c r="E500" s="305"/>
      <c r="F500" s="306"/>
    </row>
    <row r="501" spans="1:6" s="226" customFormat="1">
      <c r="A501" s="307" t="s">
        <v>26</v>
      </c>
      <c r="B501" s="308" t="s">
        <v>18</v>
      </c>
      <c r="C501" s="308" t="s">
        <v>20</v>
      </c>
      <c r="D501" s="309" t="s">
        <v>21</v>
      </c>
      <c r="E501" s="310"/>
      <c r="F501" s="310">
        <v>1641.1923999999999</v>
      </c>
    </row>
  </sheetData>
  <mergeCells count="122">
    <mergeCell ref="A495:C495"/>
    <mergeCell ref="A496:F496"/>
    <mergeCell ref="E484:F484"/>
    <mergeCell ref="A490:F490"/>
    <mergeCell ref="E491:F491"/>
    <mergeCell ref="E492:F492"/>
    <mergeCell ref="E493:F493"/>
    <mergeCell ref="A494:F494"/>
    <mergeCell ref="E456:F456"/>
    <mergeCell ref="E462:F462"/>
    <mergeCell ref="E473:F473"/>
    <mergeCell ref="E474:F474"/>
    <mergeCell ref="E475:F475"/>
    <mergeCell ref="E477:F477"/>
    <mergeCell ref="E432:F432"/>
    <mergeCell ref="E435:F435"/>
    <mergeCell ref="E437:F437"/>
    <mergeCell ref="E441:F441"/>
    <mergeCell ref="E445:F445"/>
    <mergeCell ref="A455:F455"/>
    <mergeCell ref="E421:F421"/>
    <mergeCell ref="E426:F426"/>
    <mergeCell ref="E427:F427"/>
    <mergeCell ref="E428:F428"/>
    <mergeCell ref="A429:F429"/>
    <mergeCell ref="E430:F430"/>
    <mergeCell ref="E383:F383"/>
    <mergeCell ref="E390:F390"/>
    <mergeCell ref="E397:F397"/>
    <mergeCell ref="E404:F404"/>
    <mergeCell ref="E409:F409"/>
    <mergeCell ref="E415:F415"/>
    <mergeCell ref="E320:F320"/>
    <mergeCell ref="E321:F321"/>
    <mergeCell ref="E334:F334"/>
    <mergeCell ref="E348:F348"/>
    <mergeCell ref="E362:F362"/>
    <mergeCell ref="E376:F376"/>
    <mergeCell ref="E294:F294"/>
    <mergeCell ref="E295:F295"/>
    <mergeCell ref="E296:F296"/>
    <mergeCell ref="E297:F297"/>
    <mergeCell ref="E307:F307"/>
    <mergeCell ref="E308:F308"/>
    <mergeCell ref="E255:F255"/>
    <mergeCell ref="E267:F267"/>
    <mergeCell ref="E279:F279"/>
    <mergeCell ref="E291:F291"/>
    <mergeCell ref="E292:F292"/>
    <mergeCell ref="E293:F293"/>
    <mergeCell ref="E213:F213"/>
    <mergeCell ref="E220:F220"/>
    <mergeCell ref="E227:F227"/>
    <mergeCell ref="E234:F234"/>
    <mergeCell ref="E241:F241"/>
    <mergeCell ref="E243:F243"/>
    <mergeCell ref="E194:F194"/>
    <mergeCell ref="E195:F195"/>
    <mergeCell ref="E196:F196"/>
    <mergeCell ref="A198:F198"/>
    <mergeCell ref="E199:F199"/>
    <mergeCell ref="E206:F206"/>
    <mergeCell ref="E161:F161"/>
    <mergeCell ref="E164:F164"/>
    <mergeCell ref="E166:F166"/>
    <mergeCell ref="E182:F182"/>
    <mergeCell ref="E188:F188"/>
    <mergeCell ref="E193:F193"/>
    <mergeCell ref="E139:F139"/>
    <mergeCell ref="E140:F140"/>
    <mergeCell ref="E141:F141"/>
    <mergeCell ref="A150:F150"/>
    <mergeCell ref="E151:F151"/>
    <mergeCell ref="E155:F155"/>
    <mergeCell ref="A119:F119"/>
    <mergeCell ref="E120:F120"/>
    <mergeCell ref="E123:F123"/>
    <mergeCell ref="E125:F125"/>
    <mergeCell ref="E128:F128"/>
    <mergeCell ref="E130:F130"/>
    <mergeCell ref="E104:F104"/>
    <mergeCell ref="E106:F106"/>
    <mergeCell ref="E108:F108"/>
    <mergeCell ref="E112:F112"/>
    <mergeCell ref="E115:F115"/>
    <mergeCell ref="E117:F117"/>
    <mergeCell ref="E92:F92"/>
    <mergeCell ref="E95:F95"/>
    <mergeCell ref="E97:F97"/>
    <mergeCell ref="E99:F99"/>
    <mergeCell ref="E101:F101"/>
    <mergeCell ref="E102:F102"/>
    <mergeCell ref="E77:F77"/>
    <mergeCell ref="A79:F79"/>
    <mergeCell ref="E80:F80"/>
    <mergeCell ref="E88:F88"/>
    <mergeCell ref="A89:F89"/>
    <mergeCell ref="E90:F90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2020.4)&amp;C&amp;P&amp;R200000801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2"/>
  <sheetViews>
    <sheetView topLeftCell="A119" workbookViewId="0">
      <selection activeCell="A134" sqref="A134:D134"/>
    </sheetView>
  </sheetViews>
  <sheetFormatPr defaultColWidth="9.109375" defaultRowHeight="13.2"/>
  <cols>
    <col min="1" max="1" width="5.44140625" style="312" customWidth="1"/>
    <col min="2" max="2" width="51.44140625" style="312" customWidth="1"/>
    <col min="3" max="3" width="9.109375" style="312"/>
    <col min="4" max="4" width="12.44140625" style="312" customWidth="1"/>
    <col min="5" max="16384" width="9.109375" style="312"/>
  </cols>
  <sheetData>
    <row r="2" spans="1:4" ht="101.25" customHeight="1">
      <c r="A2" s="311" t="s">
        <v>155</v>
      </c>
      <c r="B2" s="311"/>
      <c r="C2" s="311"/>
      <c r="D2" s="311"/>
    </row>
    <row r="3" spans="1:4">
      <c r="B3" s="313"/>
    </row>
    <row r="4" spans="1:4">
      <c r="A4" s="311" t="s">
        <v>970</v>
      </c>
      <c r="B4" s="311"/>
      <c r="C4" s="311"/>
      <c r="D4" s="311"/>
    </row>
    <row r="5" spans="1:4">
      <c r="B5" s="313"/>
    </row>
    <row r="6" spans="1:4" ht="15.6">
      <c r="A6" s="204" t="s">
        <v>971</v>
      </c>
      <c r="B6" s="204"/>
      <c r="C6" s="204"/>
      <c r="D6" s="204"/>
    </row>
    <row r="8" spans="1:4" ht="13.2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314"/>
      <c r="B12" s="314"/>
      <c r="C12" s="314"/>
      <c r="D12" s="314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315" t="s">
        <v>18</v>
      </c>
      <c r="B17" s="316" t="s">
        <v>20</v>
      </c>
      <c r="C17" s="317" t="s">
        <v>21</v>
      </c>
      <c r="D17" s="318">
        <v>1641.1923695099999</v>
      </c>
    </row>
    <row r="18" spans="1:4" ht="26.4">
      <c r="A18" s="315" t="s">
        <v>24</v>
      </c>
      <c r="B18" s="316" t="s">
        <v>830</v>
      </c>
      <c r="C18" s="317" t="s">
        <v>21</v>
      </c>
      <c r="D18" s="318">
        <v>5.66</v>
      </c>
    </row>
    <row r="19" spans="1:4" ht="26.4">
      <c r="A19" s="59"/>
      <c r="B19" s="60" t="s">
        <v>42</v>
      </c>
      <c r="C19" s="60" t="s">
        <v>21</v>
      </c>
      <c r="D19" s="319">
        <f>SUM(D17:D18)</f>
        <v>1646.85236951</v>
      </c>
    </row>
    <row r="20" spans="1:4">
      <c r="A20" s="208"/>
      <c r="B20" s="209"/>
      <c r="C20" s="209"/>
      <c r="D20" s="209"/>
    </row>
    <row r="21" spans="1:4" ht="15.6">
      <c r="A21" s="210" t="s">
        <v>36</v>
      </c>
      <c r="B21" s="211"/>
      <c r="C21" s="211"/>
      <c r="D21" s="211"/>
    </row>
    <row r="22" spans="1:4" ht="26.4">
      <c r="A22" s="315" t="s">
        <v>18</v>
      </c>
      <c r="B22" s="316" t="s">
        <v>223</v>
      </c>
      <c r="C22" s="317" t="s">
        <v>22</v>
      </c>
      <c r="D22" s="320">
        <v>1.2884675000000001</v>
      </c>
    </row>
    <row r="23" spans="1:4">
      <c r="A23" s="315" t="s">
        <v>24</v>
      </c>
      <c r="B23" s="316" t="s">
        <v>198</v>
      </c>
      <c r="C23" s="317" t="s">
        <v>22</v>
      </c>
      <c r="D23" s="320">
        <v>0.13184999999999999</v>
      </c>
    </row>
    <row r="24" spans="1:4">
      <c r="A24" s="315" t="s">
        <v>26</v>
      </c>
      <c r="B24" s="316" t="s">
        <v>165</v>
      </c>
      <c r="C24" s="317" t="s">
        <v>22</v>
      </c>
      <c r="D24" s="320">
        <v>1.5600750000000001</v>
      </c>
    </row>
    <row r="25" spans="1:4" ht="26.4">
      <c r="A25" s="315" t="s">
        <v>27</v>
      </c>
      <c r="B25" s="316" t="s">
        <v>668</v>
      </c>
      <c r="C25" s="317" t="s">
        <v>22</v>
      </c>
      <c r="D25" s="320">
        <v>47.450668</v>
      </c>
    </row>
    <row r="26" spans="1:4" ht="39.6">
      <c r="A26" s="315" t="s">
        <v>28</v>
      </c>
      <c r="B26" s="316" t="s">
        <v>591</v>
      </c>
      <c r="C26" s="317" t="s">
        <v>22</v>
      </c>
      <c r="D26" s="320">
        <v>102.40944</v>
      </c>
    </row>
    <row r="27" spans="1:4" ht="26.4">
      <c r="A27" s="315" t="s">
        <v>29</v>
      </c>
      <c r="B27" s="316" t="s">
        <v>202</v>
      </c>
      <c r="C27" s="317" t="s">
        <v>22</v>
      </c>
      <c r="D27" s="320">
        <v>3.1699324799999999</v>
      </c>
    </row>
    <row r="28" spans="1:4">
      <c r="A28" s="315" t="s">
        <v>30</v>
      </c>
      <c r="B28" s="316" t="s">
        <v>501</v>
      </c>
      <c r="C28" s="317" t="s">
        <v>22</v>
      </c>
      <c r="D28" s="320">
        <v>0.96</v>
      </c>
    </row>
    <row r="29" spans="1:4">
      <c r="A29" s="315" t="s">
        <v>249</v>
      </c>
      <c r="B29" s="316" t="s">
        <v>226</v>
      </c>
      <c r="C29" s="317" t="s">
        <v>22</v>
      </c>
      <c r="D29" s="320">
        <v>0.21975</v>
      </c>
    </row>
    <row r="30" spans="1:4">
      <c r="A30" s="315" t="s">
        <v>259</v>
      </c>
      <c r="B30" s="316" t="s">
        <v>836</v>
      </c>
      <c r="C30" s="317" t="s">
        <v>22</v>
      </c>
      <c r="D30" s="320">
        <v>21.72</v>
      </c>
    </row>
    <row r="31" spans="1:4">
      <c r="A31" s="315" t="s">
        <v>275</v>
      </c>
      <c r="B31" s="316" t="s">
        <v>205</v>
      </c>
      <c r="C31" s="317" t="s">
        <v>22</v>
      </c>
      <c r="D31" s="320">
        <v>3.1167875</v>
      </c>
    </row>
    <row r="32" spans="1:4">
      <c r="A32" s="315" t="s">
        <v>278</v>
      </c>
      <c r="B32" s="316" t="s">
        <v>208</v>
      </c>
      <c r="C32" s="317" t="s">
        <v>22</v>
      </c>
      <c r="D32" s="320">
        <v>6.9587500000000002</v>
      </c>
    </row>
    <row r="33" spans="1:4" ht="39.6">
      <c r="A33" s="315" t="s">
        <v>282</v>
      </c>
      <c r="B33" s="316" t="s">
        <v>180</v>
      </c>
      <c r="C33" s="317" t="s">
        <v>22</v>
      </c>
      <c r="D33" s="320">
        <v>43.525960380000001</v>
      </c>
    </row>
    <row r="34" spans="1:4" ht="26.4">
      <c r="A34" s="315" t="s">
        <v>303</v>
      </c>
      <c r="B34" s="316" t="s">
        <v>972</v>
      </c>
      <c r="C34" s="317" t="s">
        <v>22</v>
      </c>
      <c r="D34" s="320">
        <v>11.9</v>
      </c>
    </row>
    <row r="35" spans="1:4" ht="26.4">
      <c r="A35" s="315" t="s">
        <v>308</v>
      </c>
      <c r="B35" s="316" t="s">
        <v>372</v>
      </c>
      <c r="C35" s="317" t="s">
        <v>22</v>
      </c>
      <c r="D35" s="320">
        <v>29.652456000000001</v>
      </c>
    </row>
    <row r="36" spans="1:4" ht="39.6">
      <c r="A36" s="315" t="s">
        <v>312</v>
      </c>
      <c r="B36" s="316" t="s">
        <v>461</v>
      </c>
      <c r="C36" s="317" t="s">
        <v>22</v>
      </c>
      <c r="D36" s="320">
        <v>0.15845999999999999</v>
      </c>
    </row>
    <row r="37" spans="1:4" ht="26.4">
      <c r="A37" s="315" t="s">
        <v>320</v>
      </c>
      <c r="B37" s="316" t="s">
        <v>596</v>
      </c>
      <c r="C37" s="317" t="s">
        <v>22</v>
      </c>
      <c r="D37" s="320">
        <v>25.068899999999999</v>
      </c>
    </row>
    <row r="38" spans="1:4" ht="26.4">
      <c r="A38" s="315" t="s">
        <v>324</v>
      </c>
      <c r="B38" s="316" t="s">
        <v>289</v>
      </c>
      <c r="C38" s="317" t="s">
        <v>22</v>
      </c>
      <c r="D38" s="320">
        <v>1.9338</v>
      </c>
    </row>
    <row r="39" spans="1:4">
      <c r="A39" s="315" t="s">
        <v>328</v>
      </c>
      <c r="B39" s="316" t="s">
        <v>389</v>
      </c>
      <c r="C39" s="317" t="s">
        <v>22</v>
      </c>
      <c r="D39" s="320">
        <v>10.347732000000001</v>
      </c>
    </row>
    <row r="40" spans="1:4" ht="39.6">
      <c r="A40" s="315" t="s">
        <v>330</v>
      </c>
      <c r="B40" s="316" t="s">
        <v>839</v>
      </c>
      <c r="C40" s="317" t="s">
        <v>22</v>
      </c>
      <c r="D40" s="320">
        <v>25.1</v>
      </c>
    </row>
    <row r="41" spans="1:4" ht="26.4">
      <c r="A41" s="315" t="s">
        <v>333</v>
      </c>
      <c r="B41" s="316" t="s">
        <v>464</v>
      </c>
      <c r="C41" s="317" t="s">
        <v>22</v>
      </c>
      <c r="D41" s="320">
        <v>2.7387169999999998</v>
      </c>
    </row>
    <row r="42" spans="1:4">
      <c r="A42" s="315" t="s">
        <v>336</v>
      </c>
      <c r="B42" s="316" t="s">
        <v>211</v>
      </c>
      <c r="C42" s="317" t="s">
        <v>22</v>
      </c>
      <c r="D42" s="320">
        <v>8.5335057200000008</v>
      </c>
    </row>
    <row r="43" spans="1:4">
      <c r="A43" s="315" t="s">
        <v>340</v>
      </c>
      <c r="B43" s="316" t="s">
        <v>467</v>
      </c>
      <c r="C43" s="317" t="s">
        <v>22</v>
      </c>
      <c r="D43" s="320">
        <v>26.518540000000002</v>
      </c>
    </row>
    <row r="44" spans="1:4">
      <c r="A44" s="315" t="s">
        <v>344</v>
      </c>
      <c r="B44" s="316" t="s">
        <v>779</v>
      </c>
      <c r="C44" s="317" t="s">
        <v>22</v>
      </c>
      <c r="D44" s="320">
        <v>8.26</v>
      </c>
    </row>
    <row r="45" spans="1:4" ht="39.6">
      <c r="A45" s="315" t="s">
        <v>352</v>
      </c>
      <c r="B45" s="316" t="s">
        <v>183</v>
      </c>
      <c r="C45" s="317" t="s">
        <v>22</v>
      </c>
      <c r="D45" s="320">
        <v>38.828749999999999</v>
      </c>
    </row>
    <row r="46" spans="1:4" ht="26.4">
      <c r="A46" s="315" t="s">
        <v>357</v>
      </c>
      <c r="B46" s="316" t="s">
        <v>890</v>
      </c>
      <c r="C46" s="317" t="s">
        <v>22</v>
      </c>
      <c r="D46" s="320">
        <v>3.0497040000000002</v>
      </c>
    </row>
    <row r="47" spans="1:4">
      <c r="A47" s="315" t="s">
        <v>361</v>
      </c>
      <c r="B47" s="316" t="s">
        <v>470</v>
      </c>
      <c r="C47" s="317" t="s">
        <v>22</v>
      </c>
      <c r="D47" s="320">
        <v>0.5282</v>
      </c>
    </row>
    <row r="48" spans="1:4">
      <c r="A48" s="315" t="s">
        <v>366</v>
      </c>
      <c r="B48" s="316" t="s">
        <v>175</v>
      </c>
      <c r="C48" s="317" t="s">
        <v>22</v>
      </c>
      <c r="D48" s="320">
        <v>1.4668445999999999</v>
      </c>
    </row>
    <row r="49" spans="1:4" ht="26.4">
      <c r="A49" s="315" t="s">
        <v>373</v>
      </c>
      <c r="B49" s="316" t="s">
        <v>600</v>
      </c>
      <c r="C49" s="317" t="s">
        <v>22</v>
      </c>
      <c r="D49" s="320">
        <v>9.1549999999999994</v>
      </c>
    </row>
    <row r="50" spans="1:4">
      <c r="A50" s="315" t="s">
        <v>377</v>
      </c>
      <c r="B50" s="316" t="s">
        <v>473</v>
      </c>
      <c r="C50" s="317" t="s">
        <v>22</v>
      </c>
      <c r="D50" s="320">
        <v>4.9650800000000004</v>
      </c>
    </row>
    <row r="51" spans="1:4">
      <c r="A51" s="315" t="s">
        <v>380</v>
      </c>
      <c r="B51" s="316" t="s">
        <v>476</v>
      </c>
      <c r="C51" s="317" t="s">
        <v>22</v>
      </c>
      <c r="D51" s="320">
        <v>1.0564</v>
      </c>
    </row>
    <row r="52" spans="1:4">
      <c r="A52" s="315" t="s">
        <v>382</v>
      </c>
      <c r="B52" s="316" t="s">
        <v>351</v>
      </c>
      <c r="C52" s="317" t="s">
        <v>22</v>
      </c>
      <c r="D52" s="320">
        <v>67.689277000000004</v>
      </c>
    </row>
    <row r="53" spans="1:4">
      <c r="A53" s="315" t="s">
        <v>401</v>
      </c>
      <c r="B53" s="316" t="s">
        <v>603</v>
      </c>
      <c r="C53" s="317" t="s">
        <v>22</v>
      </c>
      <c r="D53" s="320">
        <v>7.886E-2</v>
      </c>
    </row>
    <row r="54" spans="1:4">
      <c r="A54" s="315" t="s">
        <v>405</v>
      </c>
      <c r="B54" s="316" t="s">
        <v>674</v>
      </c>
      <c r="C54" s="317" t="s">
        <v>22</v>
      </c>
      <c r="D54" s="320">
        <v>9.0399999999999994E-3</v>
      </c>
    </row>
    <row r="55" spans="1:4" ht="26.4">
      <c r="A55" s="315" t="s">
        <v>408</v>
      </c>
      <c r="B55" s="316" t="s">
        <v>479</v>
      </c>
      <c r="C55" s="317" t="s">
        <v>22</v>
      </c>
      <c r="D55" s="320">
        <v>29.100629999999999</v>
      </c>
    </row>
    <row r="56" spans="1:4" ht="52.8">
      <c r="A56" s="315" t="s">
        <v>429</v>
      </c>
      <c r="B56" s="316" t="s">
        <v>187</v>
      </c>
      <c r="C56" s="317" t="s">
        <v>22</v>
      </c>
      <c r="D56" s="320">
        <v>4.9209408000000003</v>
      </c>
    </row>
    <row r="57" spans="1:4" ht="52.8">
      <c r="A57" s="315" t="s">
        <v>435</v>
      </c>
      <c r="B57" s="316" t="s">
        <v>319</v>
      </c>
      <c r="C57" s="317" t="s">
        <v>22</v>
      </c>
      <c r="D57" s="320">
        <v>7.9891074</v>
      </c>
    </row>
    <row r="58" spans="1:4">
      <c r="A58" s="315" t="s">
        <v>450</v>
      </c>
      <c r="B58" s="316" t="s">
        <v>603</v>
      </c>
      <c r="C58" s="317" t="s">
        <v>22</v>
      </c>
      <c r="D58" s="320">
        <v>8.0299999999999994</v>
      </c>
    </row>
    <row r="59" spans="1:4" ht="26.4">
      <c r="A59" s="315" t="s">
        <v>453</v>
      </c>
      <c r="B59" s="316" t="s">
        <v>132</v>
      </c>
      <c r="C59" s="317" t="s">
        <v>22</v>
      </c>
      <c r="D59" s="320">
        <v>4.9880380000000004</v>
      </c>
    </row>
    <row r="60" spans="1:4" ht="26.4">
      <c r="A60" s="315" t="s">
        <v>455</v>
      </c>
      <c r="B60" s="316" t="s">
        <v>132</v>
      </c>
      <c r="C60" s="317" t="s">
        <v>22</v>
      </c>
      <c r="D60" s="320">
        <v>4.5137479999999996</v>
      </c>
    </row>
    <row r="61" spans="1:4" ht="26.4">
      <c r="A61" s="315" t="s">
        <v>495</v>
      </c>
      <c r="B61" s="316" t="s">
        <v>482</v>
      </c>
      <c r="C61" s="317" t="s">
        <v>22</v>
      </c>
      <c r="D61" s="320">
        <v>0.31691999999999998</v>
      </c>
    </row>
    <row r="62" spans="1:4">
      <c r="A62" s="315" t="s">
        <v>507</v>
      </c>
      <c r="B62" s="316" t="s">
        <v>443</v>
      </c>
      <c r="C62" s="317" t="s">
        <v>22</v>
      </c>
      <c r="D62" s="320">
        <v>13.139010000000001</v>
      </c>
    </row>
    <row r="63" spans="1:4">
      <c r="A63" s="315" t="s">
        <v>516</v>
      </c>
      <c r="B63" s="316" t="s">
        <v>230</v>
      </c>
      <c r="C63" s="317" t="s">
        <v>22</v>
      </c>
      <c r="D63" s="320">
        <v>0.109875</v>
      </c>
    </row>
    <row r="64" spans="1:4">
      <c r="A64" s="315" t="s">
        <v>519</v>
      </c>
      <c r="B64" s="316" t="s">
        <v>170</v>
      </c>
      <c r="C64" s="317" t="s">
        <v>22</v>
      </c>
      <c r="D64" s="320">
        <v>39.142400000000002</v>
      </c>
    </row>
    <row r="65" spans="1:4" ht="26.4">
      <c r="A65" s="315" t="s">
        <v>522</v>
      </c>
      <c r="B65" s="316" t="s">
        <v>973</v>
      </c>
      <c r="C65" s="317" t="s">
        <v>22</v>
      </c>
      <c r="D65" s="320">
        <v>1.2884675000000001</v>
      </c>
    </row>
    <row r="66" spans="1:4" ht="26.4">
      <c r="A66" s="315" t="s">
        <v>525</v>
      </c>
      <c r="B66" s="316" t="s">
        <v>974</v>
      </c>
      <c r="C66" s="317" t="s">
        <v>22</v>
      </c>
      <c r="D66" s="320">
        <v>2.2561</v>
      </c>
    </row>
    <row r="67" spans="1:4" ht="26.4">
      <c r="A67" s="315" t="s">
        <v>528</v>
      </c>
      <c r="B67" s="316" t="s">
        <v>975</v>
      </c>
      <c r="C67" s="317" t="s">
        <v>22</v>
      </c>
      <c r="D67" s="320">
        <v>1.003525</v>
      </c>
    </row>
    <row r="68" spans="1:4" ht="26.4">
      <c r="A68" s="315" t="s">
        <v>538</v>
      </c>
      <c r="B68" s="316" t="s">
        <v>976</v>
      </c>
      <c r="C68" s="317" t="s">
        <v>22</v>
      </c>
      <c r="D68" s="320">
        <v>1.135375</v>
      </c>
    </row>
    <row r="69" spans="1:4" ht="26.4">
      <c r="A69" s="315" t="s">
        <v>547</v>
      </c>
      <c r="B69" s="316" t="s">
        <v>191</v>
      </c>
      <c r="C69" s="317" t="s">
        <v>22</v>
      </c>
      <c r="D69" s="320">
        <v>151.97912602</v>
      </c>
    </row>
    <row r="70" spans="1:4">
      <c r="A70" s="59"/>
      <c r="B70" s="60" t="s">
        <v>43</v>
      </c>
      <c r="C70" s="60" t="s">
        <v>0</v>
      </c>
      <c r="D70" s="61"/>
    </row>
    <row r="71" spans="1:4">
      <c r="A71" s="208"/>
      <c r="B71" s="209"/>
      <c r="C71" s="209"/>
      <c r="D71" s="209"/>
    </row>
    <row r="72" spans="1:4" ht="15.6">
      <c r="A72" s="210" t="s">
        <v>44</v>
      </c>
      <c r="B72" s="211"/>
      <c r="C72" s="211"/>
      <c r="D72" s="211"/>
    </row>
    <row r="73" spans="1:4" ht="26.4">
      <c r="A73" s="315" t="s">
        <v>18</v>
      </c>
      <c r="B73" s="316" t="s">
        <v>273</v>
      </c>
      <c r="C73" s="317" t="s">
        <v>23</v>
      </c>
      <c r="D73" s="320">
        <v>35.379750000000001</v>
      </c>
    </row>
    <row r="74" spans="1:4" ht="26.4">
      <c r="A74" s="315" t="s">
        <v>24</v>
      </c>
      <c r="B74" s="316" t="s">
        <v>245</v>
      </c>
      <c r="C74" s="317" t="s">
        <v>23</v>
      </c>
      <c r="D74" s="320">
        <v>50.813524999999998</v>
      </c>
    </row>
    <row r="75" spans="1:4" ht="26.4">
      <c r="A75" s="315" t="s">
        <v>26</v>
      </c>
      <c r="B75" s="316" t="s">
        <v>417</v>
      </c>
      <c r="C75" s="317" t="s">
        <v>25</v>
      </c>
      <c r="D75" s="320">
        <v>5.2755000000000001</v>
      </c>
    </row>
    <row r="76" spans="1:4">
      <c r="A76" s="315" t="s">
        <v>27</v>
      </c>
      <c r="B76" s="316" t="s">
        <v>515</v>
      </c>
      <c r="C76" s="317" t="s">
        <v>25</v>
      </c>
      <c r="D76" s="320">
        <v>0.42</v>
      </c>
    </row>
    <row r="77" spans="1:4" ht="26.4">
      <c r="A77" s="315" t="s">
        <v>28</v>
      </c>
      <c r="B77" s="316" t="s">
        <v>947</v>
      </c>
      <c r="C77" s="317" t="s">
        <v>25</v>
      </c>
      <c r="D77" s="320">
        <v>0.18</v>
      </c>
    </row>
    <row r="78" spans="1:4">
      <c r="A78" s="315" t="s">
        <v>29</v>
      </c>
      <c r="B78" s="316" t="s">
        <v>332</v>
      </c>
      <c r="C78" s="317" t="s">
        <v>25</v>
      </c>
      <c r="D78" s="320">
        <v>518.69179999999994</v>
      </c>
    </row>
    <row r="79" spans="1:4">
      <c r="A79" s="315" t="s">
        <v>30</v>
      </c>
      <c r="B79" s="316" t="s">
        <v>876</v>
      </c>
      <c r="C79" s="317" t="s">
        <v>285</v>
      </c>
      <c r="D79" s="320">
        <v>161.15318400000001</v>
      </c>
    </row>
    <row r="80" spans="1:4" ht="39.6">
      <c r="A80" s="315" t="s">
        <v>249</v>
      </c>
      <c r="B80" s="316" t="s">
        <v>214</v>
      </c>
      <c r="C80" s="317" t="s">
        <v>25</v>
      </c>
      <c r="D80" s="320">
        <v>5.4937500000000004</v>
      </c>
    </row>
    <row r="81" spans="1:4" ht="39.6">
      <c r="A81" s="315" t="s">
        <v>259</v>
      </c>
      <c r="B81" s="316" t="s">
        <v>217</v>
      </c>
      <c r="C81" s="317" t="s">
        <v>25</v>
      </c>
      <c r="D81" s="320">
        <v>69.221249999999998</v>
      </c>
    </row>
    <row r="82" spans="1:4">
      <c r="A82" s="315" t="s">
        <v>275</v>
      </c>
      <c r="B82" s="316" t="s">
        <v>950</v>
      </c>
      <c r="C82" s="317" t="s">
        <v>951</v>
      </c>
      <c r="D82" s="320">
        <v>0.10199999999999999</v>
      </c>
    </row>
    <row r="83" spans="1:4" ht="26.4">
      <c r="A83" s="315" t="s">
        <v>278</v>
      </c>
      <c r="B83" s="316" t="s">
        <v>119</v>
      </c>
      <c r="C83" s="317" t="s">
        <v>23</v>
      </c>
      <c r="D83" s="320">
        <v>3.049704E-2</v>
      </c>
    </row>
    <row r="84" spans="1:4" ht="26.4">
      <c r="A84" s="315" t="s">
        <v>282</v>
      </c>
      <c r="B84" s="316" t="s">
        <v>393</v>
      </c>
      <c r="C84" s="317" t="s">
        <v>23</v>
      </c>
      <c r="D84" s="320">
        <v>0.63239999999999996</v>
      </c>
    </row>
    <row r="85" spans="1:4">
      <c r="A85" s="315" t="s">
        <v>303</v>
      </c>
      <c r="B85" s="316" t="s">
        <v>248</v>
      </c>
      <c r="C85" s="317" t="s">
        <v>23</v>
      </c>
      <c r="D85" s="320">
        <v>9.9620000000000004E-3</v>
      </c>
    </row>
    <row r="86" spans="1:4">
      <c r="A86" s="315" t="s">
        <v>308</v>
      </c>
      <c r="B86" s="316" t="s">
        <v>293</v>
      </c>
      <c r="C86" s="317" t="s">
        <v>23</v>
      </c>
      <c r="D86" s="320">
        <v>1.4464400000000001E-2</v>
      </c>
    </row>
    <row r="87" spans="1:4">
      <c r="A87" s="315" t="s">
        <v>312</v>
      </c>
      <c r="B87" s="316" t="s">
        <v>524</v>
      </c>
      <c r="C87" s="317" t="s">
        <v>131</v>
      </c>
      <c r="D87" s="320">
        <v>110.42</v>
      </c>
    </row>
    <row r="88" spans="1:4">
      <c r="A88" s="315" t="s">
        <v>320</v>
      </c>
      <c r="B88" s="316" t="s">
        <v>117</v>
      </c>
      <c r="C88" s="317" t="s">
        <v>23</v>
      </c>
      <c r="D88" s="320">
        <v>3.5775500000000002E-2</v>
      </c>
    </row>
    <row r="89" spans="1:4" ht="26.4">
      <c r="A89" s="315" t="s">
        <v>324</v>
      </c>
      <c r="B89" s="316" t="s">
        <v>919</v>
      </c>
      <c r="C89" s="317" t="s">
        <v>96</v>
      </c>
      <c r="D89" s="320">
        <v>3.36</v>
      </c>
    </row>
    <row r="90" spans="1:4">
      <c r="A90" s="315" t="s">
        <v>328</v>
      </c>
      <c r="B90" s="316" t="s">
        <v>896</v>
      </c>
      <c r="C90" s="317" t="s">
        <v>96</v>
      </c>
      <c r="D90" s="320">
        <v>278.346</v>
      </c>
    </row>
    <row r="91" spans="1:4" ht="26.4">
      <c r="A91" s="315" t="s">
        <v>330</v>
      </c>
      <c r="B91" s="316" t="s">
        <v>115</v>
      </c>
      <c r="C91" s="317" t="s">
        <v>23</v>
      </c>
      <c r="D91" s="320">
        <v>7.2611999999999996E-2</v>
      </c>
    </row>
    <row r="92" spans="1:4">
      <c r="A92" s="315" t="s">
        <v>333</v>
      </c>
      <c r="B92" s="316" t="s">
        <v>922</v>
      </c>
      <c r="C92" s="317" t="s">
        <v>23</v>
      </c>
      <c r="D92" s="320">
        <v>1.8000000000000001E-4</v>
      </c>
    </row>
    <row r="93" spans="1:4" ht="26.4">
      <c r="A93" s="315" t="s">
        <v>336</v>
      </c>
      <c r="B93" s="316" t="s">
        <v>695</v>
      </c>
      <c r="C93" s="317" t="s">
        <v>23</v>
      </c>
      <c r="D93" s="320">
        <v>8.0000000000000007E-5</v>
      </c>
    </row>
    <row r="94" spans="1:4">
      <c r="A94" s="315" t="s">
        <v>340</v>
      </c>
      <c r="B94" s="316" t="s">
        <v>421</v>
      </c>
      <c r="C94" s="317" t="s">
        <v>23</v>
      </c>
      <c r="D94" s="320">
        <v>4.4999999999999997E-3</v>
      </c>
    </row>
    <row r="95" spans="1:4" ht="26.4">
      <c r="A95" s="315" t="s">
        <v>344</v>
      </c>
      <c r="B95" s="316" t="s">
        <v>109</v>
      </c>
      <c r="C95" s="317" t="s">
        <v>23</v>
      </c>
      <c r="D95" s="320">
        <v>0.11448492</v>
      </c>
    </row>
    <row r="96" spans="1:4">
      <c r="A96" s="315" t="s">
        <v>352</v>
      </c>
      <c r="B96" s="316" t="s">
        <v>397</v>
      </c>
      <c r="C96" s="317" t="s">
        <v>23</v>
      </c>
      <c r="D96" s="320">
        <v>3.1620000000000002E-2</v>
      </c>
    </row>
    <row r="97" spans="1:4">
      <c r="A97" s="315" t="s">
        <v>357</v>
      </c>
      <c r="B97" s="316" t="s">
        <v>822</v>
      </c>
      <c r="C97" s="317" t="s">
        <v>23</v>
      </c>
      <c r="D97" s="320">
        <v>4.7270599999999999E-3</v>
      </c>
    </row>
    <row r="98" spans="1:4">
      <c r="A98" s="315" t="s">
        <v>361</v>
      </c>
      <c r="B98" s="316" t="s">
        <v>446</v>
      </c>
      <c r="C98" s="317" t="s">
        <v>25</v>
      </c>
      <c r="D98" s="320">
        <v>41.314610000000002</v>
      </c>
    </row>
    <row r="99" spans="1:4">
      <c r="A99" s="315" t="s">
        <v>366</v>
      </c>
      <c r="B99" s="316" t="s">
        <v>449</v>
      </c>
      <c r="C99" s="317" t="s">
        <v>131</v>
      </c>
      <c r="D99" s="320">
        <v>3.7124000000000001</v>
      </c>
    </row>
    <row r="100" spans="1:4">
      <c r="A100" s="315" t="s">
        <v>373</v>
      </c>
      <c r="B100" s="316" t="s">
        <v>715</v>
      </c>
      <c r="C100" s="317" t="s">
        <v>25</v>
      </c>
      <c r="D100" s="320">
        <v>0.52800000000000002</v>
      </c>
    </row>
    <row r="101" spans="1:4">
      <c r="A101" s="315" t="s">
        <v>377</v>
      </c>
      <c r="B101" s="316" t="s">
        <v>607</v>
      </c>
      <c r="C101" s="317" t="s">
        <v>23</v>
      </c>
      <c r="D101" s="320">
        <v>5.5078000000000002E-2</v>
      </c>
    </row>
    <row r="102" spans="1:4">
      <c r="A102" s="315" t="s">
        <v>380</v>
      </c>
      <c r="B102" s="316" t="s">
        <v>487</v>
      </c>
      <c r="C102" s="317" t="s">
        <v>23</v>
      </c>
      <c r="D102" s="320">
        <v>5.0178999999999996E-3</v>
      </c>
    </row>
    <row r="103" spans="1:4">
      <c r="A103" s="315" t="s">
        <v>382</v>
      </c>
      <c r="B103" s="316" t="s">
        <v>856</v>
      </c>
      <c r="C103" s="317" t="s">
        <v>23</v>
      </c>
      <c r="D103" s="320">
        <v>4.2091999999999997E-2</v>
      </c>
    </row>
    <row r="104" spans="1:4">
      <c r="A104" s="315" t="s">
        <v>401</v>
      </c>
      <c r="B104" s="316" t="s">
        <v>784</v>
      </c>
      <c r="C104" s="317" t="s">
        <v>131</v>
      </c>
      <c r="D104" s="320">
        <v>6.8</v>
      </c>
    </row>
    <row r="105" spans="1:4">
      <c r="A105" s="315" t="s">
        <v>405</v>
      </c>
      <c r="B105" s="316" t="s">
        <v>506</v>
      </c>
      <c r="C105" s="317" t="s">
        <v>96</v>
      </c>
      <c r="D105" s="320">
        <v>5</v>
      </c>
    </row>
    <row r="106" spans="1:4" ht="39.6">
      <c r="A106" s="315" t="s">
        <v>408</v>
      </c>
      <c r="B106" s="316" t="s">
        <v>296</v>
      </c>
      <c r="C106" s="317" t="s">
        <v>25</v>
      </c>
      <c r="D106" s="320">
        <v>0.63288</v>
      </c>
    </row>
    <row r="107" spans="1:4" ht="39.6">
      <c r="A107" s="315" t="s">
        <v>429</v>
      </c>
      <c r="B107" s="316" t="s">
        <v>679</v>
      </c>
      <c r="C107" s="317" t="s">
        <v>25</v>
      </c>
      <c r="D107" s="320">
        <v>1.1199999999999999E-3</v>
      </c>
    </row>
    <row r="108" spans="1:4" ht="39.6">
      <c r="A108" s="315" t="s">
        <v>435</v>
      </c>
      <c r="B108" s="316" t="s">
        <v>299</v>
      </c>
      <c r="C108" s="317" t="s">
        <v>25</v>
      </c>
      <c r="D108" s="320">
        <v>0.59772000000000003</v>
      </c>
    </row>
    <row r="109" spans="1:4" ht="39.6">
      <c r="A109" s="315" t="s">
        <v>450</v>
      </c>
      <c r="B109" s="316" t="s">
        <v>400</v>
      </c>
      <c r="C109" s="317" t="s">
        <v>25</v>
      </c>
      <c r="D109" s="320">
        <v>4.836E-2</v>
      </c>
    </row>
    <row r="110" spans="1:4" ht="39.6">
      <c r="A110" s="315" t="s">
        <v>453</v>
      </c>
      <c r="B110" s="316" t="s">
        <v>926</v>
      </c>
      <c r="C110" s="317" t="s">
        <v>25</v>
      </c>
      <c r="D110" s="320">
        <v>2.9440000000000001E-2</v>
      </c>
    </row>
    <row r="111" spans="1:4" ht="39.6">
      <c r="A111" s="315" t="s">
        <v>455</v>
      </c>
      <c r="B111" s="316" t="s">
        <v>424</v>
      </c>
      <c r="C111" s="317" t="s">
        <v>25</v>
      </c>
      <c r="D111" s="320">
        <v>0.01</v>
      </c>
    </row>
    <row r="112" spans="1:4" ht="39.6">
      <c r="A112" s="315" t="s">
        <v>495</v>
      </c>
      <c r="B112" s="316" t="s">
        <v>682</v>
      </c>
      <c r="C112" s="317" t="s">
        <v>285</v>
      </c>
      <c r="D112" s="320">
        <v>4</v>
      </c>
    </row>
    <row r="113" spans="1:4" ht="39.6">
      <c r="A113" s="315" t="s">
        <v>507</v>
      </c>
      <c r="B113" s="316" t="s">
        <v>700</v>
      </c>
      <c r="C113" s="317" t="s">
        <v>285</v>
      </c>
      <c r="D113" s="320">
        <v>2</v>
      </c>
    </row>
    <row r="114" spans="1:4" ht="52.8">
      <c r="A114" s="315" t="s">
        <v>516</v>
      </c>
      <c r="B114" s="316" t="s">
        <v>977</v>
      </c>
      <c r="C114" s="317" t="s">
        <v>285</v>
      </c>
      <c r="D114" s="320">
        <v>110</v>
      </c>
    </row>
    <row r="115" spans="1:4" ht="52.8">
      <c r="A115" s="315" t="s">
        <v>519</v>
      </c>
      <c r="B115" s="316" t="s">
        <v>978</v>
      </c>
      <c r="C115" s="317" t="s">
        <v>285</v>
      </c>
      <c r="D115" s="320">
        <v>140</v>
      </c>
    </row>
    <row r="116" spans="1:4">
      <c r="A116" s="315" t="s">
        <v>522</v>
      </c>
      <c r="B116" s="316" t="s">
        <v>954</v>
      </c>
      <c r="C116" s="317" t="s">
        <v>404</v>
      </c>
      <c r="D116" s="320">
        <v>4</v>
      </c>
    </row>
    <row r="117" spans="1:4">
      <c r="A117" s="315" t="s">
        <v>525</v>
      </c>
      <c r="B117" s="316" t="s">
        <v>879</v>
      </c>
      <c r="C117" s="317" t="s">
        <v>25</v>
      </c>
      <c r="D117" s="320">
        <v>12.03021536</v>
      </c>
    </row>
    <row r="118" spans="1:4" ht="26.4">
      <c r="A118" s="315" t="s">
        <v>528</v>
      </c>
      <c r="B118" s="316" t="s">
        <v>302</v>
      </c>
      <c r="C118" s="317" t="s">
        <v>25</v>
      </c>
      <c r="D118" s="320">
        <v>2.8128E-2</v>
      </c>
    </row>
    <row r="119" spans="1:4">
      <c r="A119" s="315" t="s">
        <v>538</v>
      </c>
      <c r="B119" s="316" t="s">
        <v>656</v>
      </c>
      <c r="C119" s="317" t="s">
        <v>23</v>
      </c>
      <c r="D119" s="320">
        <v>0.2641</v>
      </c>
    </row>
    <row r="120" spans="1:4">
      <c r="A120" s="315" t="s">
        <v>547</v>
      </c>
      <c r="B120" s="316" t="s">
        <v>490</v>
      </c>
      <c r="C120" s="317" t="s">
        <v>404</v>
      </c>
      <c r="D120" s="320">
        <v>3.4953599999999998</v>
      </c>
    </row>
    <row r="121" spans="1:4">
      <c r="A121" s="315" t="s">
        <v>556</v>
      </c>
      <c r="B121" s="316" t="s">
        <v>493</v>
      </c>
      <c r="C121" s="317" t="s">
        <v>404</v>
      </c>
      <c r="D121" s="320">
        <v>1.0564</v>
      </c>
    </row>
    <row r="122" spans="1:4">
      <c r="A122" s="315" t="s">
        <v>565</v>
      </c>
      <c r="B122" s="316" t="s">
        <v>449</v>
      </c>
      <c r="C122" s="317" t="s">
        <v>131</v>
      </c>
      <c r="D122" s="320">
        <v>5.5617919999999996</v>
      </c>
    </row>
    <row r="123" spans="1:4" ht="79.2">
      <c r="A123" s="315" t="s">
        <v>574</v>
      </c>
      <c r="B123" s="316" t="s">
        <v>929</v>
      </c>
      <c r="C123" s="317" t="s">
        <v>23</v>
      </c>
      <c r="D123" s="320">
        <v>5.1999999999999998E-3</v>
      </c>
    </row>
    <row r="124" spans="1:4">
      <c r="A124" s="315" t="s">
        <v>582</v>
      </c>
      <c r="B124" s="316" t="s">
        <v>427</v>
      </c>
      <c r="C124" s="317" t="s">
        <v>96</v>
      </c>
      <c r="D124" s="320">
        <v>0.36</v>
      </c>
    </row>
    <row r="125" spans="1:4" ht="26.4">
      <c r="A125" s="315" t="s">
        <v>584</v>
      </c>
      <c r="B125" s="316" t="s">
        <v>735</v>
      </c>
      <c r="C125" s="317" t="s">
        <v>404</v>
      </c>
      <c r="D125" s="320">
        <v>2</v>
      </c>
    </row>
    <row r="126" spans="1:4" ht="26.4">
      <c r="A126" s="315" t="s">
        <v>609</v>
      </c>
      <c r="B126" s="316" t="s">
        <v>753</v>
      </c>
      <c r="C126" s="317" t="s">
        <v>404</v>
      </c>
      <c r="D126" s="320">
        <v>4</v>
      </c>
    </row>
    <row r="127" spans="1:4" ht="26.4">
      <c r="A127" s="315" t="s">
        <v>623</v>
      </c>
      <c r="B127" s="316" t="s">
        <v>771</v>
      </c>
      <c r="C127" s="317" t="s">
        <v>404</v>
      </c>
      <c r="D127" s="320">
        <v>2</v>
      </c>
    </row>
    <row r="128" spans="1:4">
      <c r="A128" s="315" t="s">
        <v>637</v>
      </c>
      <c r="B128" s="316" t="s">
        <v>858</v>
      </c>
      <c r="C128" s="317" t="s">
        <v>404</v>
      </c>
      <c r="D128" s="320">
        <v>6</v>
      </c>
    </row>
    <row r="129" spans="1:4">
      <c r="A129" s="315" t="s">
        <v>651</v>
      </c>
      <c r="B129" s="316" t="s">
        <v>860</v>
      </c>
      <c r="C129" s="317" t="s">
        <v>404</v>
      </c>
      <c r="D129" s="320">
        <v>11</v>
      </c>
    </row>
    <row r="130" spans="1:4">
      <c r="A130" s="315" t="s">
        <v>653</v>
      </c>
      <c r="B130" s="316" t="s">
        <v>862</v>
      </c>
      <c r="C130" s="317" t="s">
        <v>404</v>
      </c>
      <c r="D130" s="320">
        <v>7</v>
      </c>
    </row>
    <row r="131" spans="1:4">
      <c r="A131" s="315" t="s">
        <v>655</v>
      </c>
      <c r="B131" s="316" t="s">
        <v>979</v>
      </c>
      <c r="C131" s="317" t="s">
        <v>404</v>
      </c>
      <c r="D131" s="320">
        <v>22</v>
      </c>
    </row>
    <row r="132" spans="1:4">
      <c r="A132" s="315" t="s">
        <v>657</v>
      </c>
      <c r="B132" s="316" t="s">
        <v>980</v>
      </c>
      <c r="C132" s="317" t="s">
        <v>404</v>
      </c>
      <c r="D132" s="320">
        <v>20</v>
      </c>
    </row>
    <row r="133" spans="1:4">
      <c r="A133" s="59"/>
      <c r="B133" s="60" t="s">
        <v>45</v>
      </c>
      <c r="C133" s="60" t="s">
        <v>0</v>
      </c>
      <c r="D133" s="61"/>
    </row>
    <row r="134" spans="1:4">
      <c r="A134" s="208"/>
      <c r="B134" s="209"/>
      <c r="C134" s="209"/>
      <c r="D134" s="209"/>
    </row>
    <row r="135" spans="1:4" ht="15.6">
      <c r="A135" s="210" t="s">
        <v>981</v>
      </c>
      <c r="B135" s="211"/>
      <c r="C135" s="211"/>
      <c r="D135" s="211"/>
    </row>
    <row r="136" spans="1:4">
      <c r="A136" s="315" t="s">
        <v>18</v>
      </c>
      <c r="B136" s="316" t="s">
        <v>407</v>
      </c>
      <c r="C136" s="317" t="s">
        <v>404</v>
      </c>
      <c r="D136" s="320">
        <v>2</v>
      </c>
    </row>
    <row r="137" spans="1:4">
      <c r="A137" s="315" t="s">
        <v>24</v>
      </c>
      <c r="B137" s="316" t="s">
        <v>518</v>
      </c>
      <c r="C137" s="317" t="s">
        <v>404</v>
      </c>
      <c r="D137" s="320">
        <v>22</v>
      </c>
    </row>
    <row r="138" spans="1:4">
      <c r="A138" s="315" t="s">
        <v>26</v>
      </c>
      <c r="B138" s="316" t="s">
        <v>521</v>
      </c>
      <c r="C138" s="317" t="s">
        <v>404</v>
      </c>
      <c r="D138" s="320">
        <v>20</v>
      </c>
    </row>
    <row r="139" spans="1:4">
      <c r="A139" s="315" t="s">
        <v>27</v>
      </c>
      <c r="B139" s="316" t="s">
        <v>932</v>
      </c>
      <c r="C139" s="317" t="s">
        <v>404</v>
      </c>
      <c r="D139" s="320">
        <v>2</v>
      </c>
    </row>
    <row r="140" spans="1:4">
      <c r="A140" s="315" t="s">
        <v>28</v>
      </c>
      <c r="B140" s="316" t="s">
        <v>935</v>
      </c>
      <c r="C140" s="317" t="s">
        <v>404</v>
      </c>
      <c r="D140" s="320">
        <v>2</v>
      </c>
    </row>
    <row r="141" spans="1:4">
      <c r="A141" s="315" t="s">
        <v>29</v>
      </c>
      <c r="B141" s="316" t="s">
        <v>403</v>
      </c>
      <c r="C141" s="317" t="s">
        <v>404</v>
      </c>
      <c r="D141" s="320">
        <v>8</v>
      </c>
    </row>
    <row r="142" spans="1:4">
      <c r="A142" s="59"/>
      <c r="B142" s="60" t="s">
        <v>982</v>
      </c>
      <c r="C142" s="60" t="s">
        <v>0</v>
      </c>
      <c r="D142" s="61"/>
    </row>
    <row r="143" spans="1:4">
      <c r="A143" s="208"/>
      <c r="B143" s="209"/>
      <c r="C143" s="209"/>
      <c r="D143" s="209"/>
    </row>
    <row r="144" spans="1:4" ht="15.6">
      <c r="A144" s="321" t="s">
        <v>983</v>
      </c>
      <c r="B144" s="322"/>
      <c r="C144" s="322"/>
      <c r="D144" s="322"/>
    </row>
    <row r="145" spans="1:4" ht="26.4">
      <c r="A145" s="323" t="s">
        <v>18</v>
      </c>
      <c r="B145" s="324" t="s">
        <v>968</v>
      </c>
      <c r="C145" s="325" t="s">
        <v>23</v>
      </c>
      <c r="D145" s="326">
        <v>0.247</v>
      </c>
    </row>
    <row r="146" spans="1:4" ht="26.4">
      <c r="A146" s="323" t="s">
        <v>24</v>
      </c>
      <c r="B146" s="324" t="s">
        <v>984</v>
      </c>
      <c r="C146" s="325" t="s">
        <v>285</v>
      </c>
      <c r="D146" s="327">
        <v>140</v>
      </c>
    </row>
    <row r="147" spans="1:4" ht="26.4">
      <c r="A147" s="323" t="s">
        <v>26</v>
      </c>
      <c r="B147" s="324" t="s">
        <v>985</v>
      </c>
      <c r="C147" s="325" t="s">
        <v>285</v>
      </c>
      <c r="D147" s="327">
        <v>110</v>
      </c>
    </row>
    <row r="148" spans="1:4" ht="26.4">
      <c r="A148" s="59"/>
      <c r="B148" s="60" t="s">
        <v>986</v>
      </c>
      <c r="C148" s="60"/>
      <c r="D148" s="61"/>
    </row>
    <row r="149" spans="1:4">
      <c r="A149" s="328"/>
      <c r="B149" s="328"/>
      <c r="C149" s="328"/>
      <c r="D149" s="328"/>
    </row>
    <row r="150" spans="1:4">
      <c r="A150" s="328"/>
      <c r="B150" s="328"/>
      <c r="C150" s="328"/>
      <c r="D150" s="328"/>
    </row>
    <row r="151" spans="1:4">
      <c r="A151" s="329"/>
      <c r="B151" s="329" t="s">
        <v>987</v>
      </c>
      <c r="C151" s="329"/>
      <c r="D151" s="330"/>
    </row>
    <row r="152" spans="1:4">
      <c r="A152" s="329"/>
      <c r="B152" s="329" t="s">
        <v>988</v>
      </c>
      <c r="C152" s="329"/>
      <c r="D152" s="331">
        <v>0.03</v>
      </c>
    </row>
  </sheetData>
  <mergeCells count="20">
    <mergeCell ref="A144:D144"/>
    <mergeCell ref="A21:D21"/>
    <mergeCell ref="A71:D71"/>
    <mergeCell ref="A72:D72"/>
    <mergeCell ref="A134:D134"/>
    <mergeCell ref="A135:D135"/>
    <mergeCell ref="A143:D143"/>
    <mergeCell ref="A12:D12"/>
    <mergeCell ref="A13:D13"/>
    <mergeCell ref="A14:D14"/>
    <mergeCell ref="A15:D15"/>
    <mergeCell ref="A16:D16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&amp;C&amp;Л&amp;"Times New Roman,обычный"ПРОГРАММНЫЙ КОМПЛЕКС АВС4-UZ (5.1)&amp;Ц&amp;9&amp;С&amp;ПЭ200000800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0"/>
  <sheetViews>
    <sheetView showGridLines="0" workbookViewId="0">
      <selection activeCell="C438" sqref="C438"/>
    </sheetView>
  </sheetViews>
  <sheetFormatPr defaultColWidth="9.109375" defaultRowHeight="13.2" outlineLevelRow="1"/>
  <cols>
    <col min="1" max="1" width="5.44140625" style="251" customWidth="1"/>
    <col min="2" max="2" width="13.5546875" style="251" customWidth="1"/>
    <col min="3" max="3" width="82.88671875" style="251" customWidth="1"/>
    <col min="4" max="6" width="10.109375" style="251" customWidth="1"/>
    <col min="7" max="16384" width="9.109375" style="251"/>
  </cols>
  <sheetData>
    <row r="1" spans="1:6" s="226" customFormat="1">
      <c r="F1" s="227" t="s">
        <v>4</v>
      </c>
    </row>
    <row r="2" spans="1:6" s="226" customFormat="1" ht="79.5" customHeight="1">
      <c r="B2" s="228" t="s">
        <v>155</v>
      </c>
      <c r="C2" s="228"/>
      <c r="D2" s="228"/>
      <c r="E2" s="228"/>
      <c r="F2" s="228"/>
    </row>
    <row r="3" spans="1:6" s="226" customFormat="1">
      <c r="A3" s="229"/>
      <c r="B3" s="230" t="s">
        <v>5</v>
      </c>
      <c r="C3" s="230"/>
      <c r="D3" s="230"/>
      <c r="E3" s="230"/>
      <c r="F3" s="230"/>
    </row>
    <row r="4" spans="1:6" s="226" customFormat="1">
      <c r="C4" s="231"/>
      <c r="D4" s="231"/>
      <c r="E4" s="231"/>
      <c r="F4" s="231"/>
    </row>
    <row r="5" spans="1:6" s="226" customFormat="1" ht="15.6">
      <c r="A5" s="232"/>
      <c r="B5" s="232"/>
      <c r="C5" s="233" t="s">
        <v>156</v>
      </c>
      <c r="D5" s="234" t="s">
        <v>989</v>
      </c>
      <c r="E5" s="234"/>
      <c r="F5" s="234"/>
    </row>
    <row r="6" spans="1:6" s="226" customFormat="1">
      <c r="A6" s="229"/>
      <c r="B6" s="235" t="s">
        <v>6</v>
      </c>
      <c r="C6" s="235"/>
      <c r="D6" s="235"/>
      <c r="E6" s="235"/>
      <c r="F6" s="235"/>
    </row>
    <row r="7" spans="1:6" s="226" customFormat="1">
      <c r="D7" s="231"/>
      <c r="F7" s="236" t="s">
        <v>7</v>
      </c>
    </row>
    <row r="8" spans="1:6" s="226" customFormat="1">
      <c r="A8" s="236" t="s">
        <v>8</v>
      </c>
      <c r="B8" s="228" t="s">
        <v>990</v>
      </c>
      <c r="C8" s="228"/>
      <c r="D8" s="228"/>
      <c r="E8" s="228"/>
      <c r="F8" s="228"/>
    </row>
    <row r="9" spans="1:6" s="226" customFormat="1">
      <c r="A9" s="229"/>
      <c r="B9" s="230" t="s">
        <v>9</v>
      </c>
      <c r="C9" s="230"/>
      <c r="D9" s="230"/>
      <c r="E9" s="230"/>
      <c r="F9" s="230"/>
    </row>
    <row r="10" spans="1:6" s="226" customFormat="1"/>
    <row r="11" spans="1:6" s="226" customFormat="1">
      <c r="A11" s="237" t="s">
        <v>10</v>
      </c>
      <c r="B11" s="237"/>
      <c r="C11" s="238"/>
      <c r="D11" s="238"/>
      <c r="E11" s="238"/>
      <c r="F11" s="238"/>
    </row>
    <row r="12" spans="1:6" s="242" customFormat="1" ht="12.75" customHeight="1">
      <c r="A12" s="239" t="s">
        <v>11</v>
      </c>
      <c r="B12" s="239" t="s">
        <v>12</v>
      </c>
      <c r="C12" s="239" t="s">
        <v>13</v>
      </c>
      <c r="D12" s="239" t="s">
        <v>14</v>
      </c>
      <c r="E12" s="240" t="s">
        <v>15</v>
      </c>
      <c r="F12" s="241"/>
    </row>
    <row r="13" spans="1:6" s="242" customFormat="1" ht="34.5" customHeight="1">
      <c r="A13" s="243"/>
      <c r="B13" s="243"/>
      <c r="C13" s="243"/>
      <c r="D13" s="243"/>
      <c r="E13" s="244" t="s">
        <v>16</v>
      </c>
      <c r="F13" s="244" t="s">
        <v>17</v>
      </c>
    </row>
    <row r="14" spans="1:6" s="247" customFormat="1">
      <c r="A14" s="245">
        <v>1</v>
      </c>
      <c r="B14" s="246">
        <v>2</v>
      </c>
      <c r="C14" s="246">
        <v>3</v>
      </c>
      <c r="D14" s="246">
        <v>4</v>
      </c>
      <c r="E14" s="246">
        <v>5</v>
      </c>
      <c r="F14" s="246">
        <v>6</v>
      </c>
    </row>
    <row r="15" spans="1:6">
      <c r="A15" s="248"/>
      <c r="B15" s="249"/>
      <c r="C15" s="249"/>
      <c r="D15" s="249"/>
      <c r="E15" s="249"/>
      <c r="F15" s="250"/>
    </row>
    <row r="16" spans="1:6" ht="15.75" customHeight="1">
      <c r="A16" s="252" t="s">
        <v>159</v>
      </c>
      <c r="B16" s="253"/>
      <c r="C16" s="253"/>
      <c r="D16" s="253"/>
      <c r="E16" s="253"/>
      <c r="F16" s="254"/>
    </row>
    <row r="17" spans="1:7" s="226" customFormat="1">
      <c r="A17" s="255" t="s">
        <v>18</v>
      </c>
      <c r="B17" s="256" t="s">
        <v>160</v>
      </c>
      <c r="C17" s="256" t="s">
        <v>161</v>
      </c>
      <c r="D17" s="257" t="s">
        <v>162</v>
      </c>
      <c r="E17" s="258">
        <v>2.06</v>
      </c>
      <c r="F17" s="259"/>
      <c r="G17" s="260"/>
    </row>
    <row r="18" spans="1:7" s="265" customFormat="1" outlineLevel="1">
      <c r="A18" s="261" t="s">
        <v>19</v>
      </c>
      <c r="B18" s="262" t="s">
        <v>18</v>
      </c>
      <c r="C18" s="263" t="s">
        <v>20</v>
      </c>
      <c r="D18" s="262" t="s">
        <v>21</v>
      </c>
      <c r="E18" s="264">
        <v>7.46</v>
      </c>
      <c r="F18" s="264">
        <v>15.367599999999999</v>
      </c>
    </row>
    <row r="19" spans="1:7" s="270" customFormat="1" outlineLevel="1">
      <c r="A19" s="266" t="s">
        <v>163</v>
      </c>
      <c r="B19" s="267" t="s">
        <v>164</v>
      </c>
      <c r="C19" s="268" t="s">
        <v>165</v>
      </c>
      <c r="D19" s="267" t="s">
        <v>22</v>
      </c>
      <c r="E19" s="269">
        <v>0.04</v>
      </c>
      <c r="F19" s="269">
        <v>8.2400000000000001E-2</v>
      </c>
    </row>
    <row r="20" spans="1:7" s="270" customFormat="1" outlineLevel="1">
      <c r="A20" s="271" t="s">
        <v>166</v>
      </c>
      <c r="B20" s="272" t="s">
        <v>167</v>
      </c>
      <c r="C20" s="273" t="s">
        <v>132</v>
      </c>
      <c r="D20" s="272" t="s">
        <v>22</v>
      </c>
      <c r="E20" s="274">
        <v>0.01</v>
      </c>
      <c r="F20" s="274">
        <v>2.06E-2</v>
      </c>
    </row>
    <row r="21" spans="1:7" s="270" customFormat="1" outlineLevel="1">
      <c r="A21" s="271" t="s">
        <v>168</v>
      </c>
      <c r="B21" s="272" t="s">
        <v>169</v>
      </c>
      <c r="C21" s="273" t="s">
        <v>170</v>
      </c>
      <c r="D21" s="272" t="s">
        <v>22</v>
      </c>
      <c r="E21" s="274">
        <v>15.29</v>
      </c>
      <c r="F21" s="274">
        <v>31.497399999999999</v>
      </c>
    </row>
    <row r="22" spans="1:7" s="226" customFormat="1">
      <c r="A22" s="255" t="s">
        <v>24</v>
      </c>
      <c r="B22" s="256" t="s">
        <v>171</v>
      </c>
      <c r="C22" s="256" t="s">
        <v>172</v>
      </c>
      <c r="D22" s="257" t="s">
        <v>173</v>
      </c>
      <c r="E22" s="258">
        <v>0.42449999999999999</v>
      </c>
      <c r="F22" s="259"/>
      <c r="G22" s="260"/>
    </row>
    <row r="23" spans="1:7" s="265" customFormat="1" outlineLevel="1">
      <c r="A23" s="261" t="s">
        <v>102</v>
      </c>
      <c r="B23" s="262" t="s">
        <v>18</v>
      </c>
      <c r="C23" s="263" t="s">
        <v>20</v>
      </c>
      <c r="D23" s="262" t="s">
        <v>21</v>
      </c>
      <c r="E23" s="264">
        <v>15.6</v>
      </c>
      <c r="F23" s="264">
        <v>6.6222000000000003</v>
      </c>
    </row>
    <row r="24" spans="1:7" s="270" customFormat="1" outlineLevel="1">
      <c r="A24" s="266" t="s">
        <v>103</v>
      </c>
      <c r="B24" s="267" t="s">
        <v>174</v>
      </c>
      <c r="C24" s="268" t="s">
        <v>175</v>
      </c>
      <c r="D24" s="267" t="s">
        <v>22</v>
      </c>
      <c r="E24" s="269">
        <v>2.67</v>
      </c>
      <c r="F24" s="269">
        <v>1.1334</v>
      </c>
    </row>
    <row r="25" spans="1:7" s="226" customFormat="1">
      <c r="A25" s="255" t="s">
        <v>26</v>
      </c>
      <c r="B25" s="256" t="s">
        <v>176</v>
      </c>
      <c r="C25" s="256" t="s">
        <v>177</v>
      </c>
      <c r="D25" s="257" t="s">
        <v>173</v>
      </c>
      <c r="E25" s="258">
        <v>0.28299999999999997</v>
      </c>
      <c r="F25" s="259"/>
      <c r="G25" s="260"/>
    </row>
    <row r="26" spans="1:7" s="265" customFormat="1" outlineLevel="1">
      <c r="A26" s="261" t="s">
        <v>97</v>
      </c>
      <c r="B26" s="262" t="s">
        <v>18</v>
      </c>
      <c r="C26" s="263" t="s">
        <v>20</v>
      </c>
      <c r="D26" s="262" t="s">
        <v>21</v>
      </c>
      <c r="E26" s="264">
        <v>155</v>
      </c>
      <c r="F26" s="264">
        <v>43.865000000000002</v>
      </c>
    </row>
    <row r="27" spans="1:7" s="270" customFormat="1" ht="24" outlineLevel="1">
      <c r="A27" s="266" t="s">
        <v>178</v>
      </c>
      <c r="B27" s="267" t="s">
        <v>179</v>
      </c>
      <c r="C27" s="268" t="s">
        <v>180</v>
      </c>
      <c r="D27" s="267" t="s">
        <v>22</v>
      </c>
      <c r="E27" s="269">
        <v>44.08</v>
      </c>
      <c r="F27" s="269">
        <v>12.474600000000001</v>
      </c>
    </row>
    <row r="28" spans="1:7" s="270" customFormat="1" ht="24" outlineLevel="1">
      <c r="A28" s="271" t="s">
        <v>181</v>
      </c>
      <c r="B28" s="272" t="s">
        <v>182</v>
      </c>
      <c r="C28" s="273" t="s">
        <v>183</v>
      </c>
      <c r="D28" s="272" t="s">
        <v>22</v>
      </c>
      <c r="E28" s="274">
        <v>75</v>
      </c>
      <c r="F28" s="274">
        <v>21.225000000000001</v>
      </c>
    </row>
    <row r="29" spans="1:7" s="226" customFormat="1" ht="39.6">
      <c r="A29" s="255" t="s">
        <v>27</v>
      </c>
      <c r="B29" s="256" t="s">
        <v>184</v>
      </c>
      <c r="C29" s="256" t="s">
        <v>185</v>
      </c>
      <c r="D29" s="257" t="s">
        <v>23</v>
      </c>
      <c r="E29" s="258">
        <v>127.35</v>
      </c>
      <c r="F29" s="259"/>
      <c r="G29" s="260"/>
    </row>
    <row r="30" spans="1:7" s="270" customFormat="1" ht="24" outlineLevel="1">
      <c r="A30" s="266" t="s">
        <v>31</v>
      </c>
      <c r="B30" s="267" t="s">
        <v>186</v>
      </c>
      <c r="C30" s="268" t="s">
        <v>187</v>
      </c>
      <c r="D30" s="267" t="s">
        <v>22</v>
      </c>
      <c r="E30" s="269">
        <v>2.4E-2</v>
      </c>
      <c r="F30" s="269">
        <v>3.0564</v>
      </c>
    </row>
    <row r="31" spans="1:7" s="226" customFormat="1" ht="52.8">
      <c r="A31" s="255" t="s">
        <v>28</v>
      </c>
      <c r="B31" s="256" t="s">
        <v>188</v>
      </c>
      <c r="C31" s="256" t="s">
        <v>189</v>
      </c>
      <c r="D31" s="257" t="s">
        <v>23</v>
      </c>
      <c r="E31" s="258">
        <v>127.35</v>
      </c>
      <c r="F31" s="259"/>
      <c r="G31" s="260"/>
    </row>
    <row r="32" spans="1:7" s="270" customFormat="1" outlineLevel="1">
      <c r="A32" s="266" t="s">
        <v>94</v>
      </c>
      <c r="B32" s="267" t="s">
        <v>190</v>
      </c>
      <c r="C32" s="268" t="s">
        <v>191</v>
      </c>
      <c r="D32" s="267" t="s">
        <v>22</v>
      </c>
      <c r="E32" s="269">
        <v>6.9536000000000001E-2</v>
      </c>
      <c r="F32" s="269">
        <v>8.8553999999999995</v>
      </c>
    </row>
    <row r="33" spans="1:7" s="226" customFormat="1" ht="39.6">
      <c r="A33" s="255" t="s">
        <v>29</v>
      </c>
      <c r="B33" s="256" t="s">
        <v>192</v>
      </c>
      <c r="C33" s="256" t="s">
        <v>193</v>
      </c>
      <c r="D33" s="257" t="s">
        <v>194</v>
      </c>
      <c r="E33" s="258">
        <v>0.28299999999999997</v>
      </c>
      <c r="F33" s="259"/>
      <c r="G33" s="260"/>
    </row>
    <row r="34" spans="1:7" s="265" customFormat="1" outlineLevel="1">
      <c r="A34" s="261" t="s">
        <v>195</v>
      </c>
      <c r="B34" s="262" t="s">
        <v>18</v>
      </c>
      <c r="C34" s="263" t="s">
        <v>20</v>
      </c>
      <c r="D34" s="262" t="s">
        <v>21</v>
      </c>
      <c r="E34" s="264">
        <v>33</v>
      </c>
      <c r="F34" s="264">
        <v>9.3390000000000004</v>
      </c>
    </row>
    <row r="35" spans="1:7" s="270" customFormat="1" outlineLevel="1">
      <c r="A35" s="266" t="s">
        <v>196</v>
      </c>
      <c r="B35" s="267" t="s">
        <v>197</v>
      </c>
      <c r="C35" s="268" t="s">
        <v>198</v>
      </c>
      <c r="D35" s="267" t="s">
        <v>22</v>
      </c>
      <c r="E35" s="269">
        <v>0.36</v>
      </c>
      <c r="F35" s="269">
        <v>0.10188</v>
      </c>
    </row>
    <row r="36" spans="1:7" s="270" customFormat="1" outlineLevel="1">
      <c r="A36" s="271" t="s">
        <v>199</v>
      </c>
      <c r="B36" s="272" t="s">
        <v>164</v>
      </c>
      <c r="C36" s="273" t="s">
        <v>165</v>
      </c>
      <c r="D36" s="272" t="s">
        <v>22</v>
      </c>
      <c r="E36" s="274">
        <v>3.98</v>
      </c>
      <c r="F36" s="274">
        <v>1.1263000000000001</v>
      </c>
    </row>
    <row r="37" spans="1:7" s="270" customFormat="1" outlineLevel="1">
      <c r="A37" s="271" t="s">
        <v>200</v>
      </c>
      <c r="B37" s="272" t="s">
        <v>201</v>
      </c>
      <c r="C37" s="273" t="s">
        <v>202</v>
      </c>
      <c r="D37" s="272" t="s">
        <v>22</v>
      </c>
      <c r="E37" s="274">
        <v>2.35</v>
      </c>
      <c r="F37" s="274">
        <v>0.66505000000000003</v>
      </c>
    </row>
    <row r="38" spans="1:7" s="270" customFormat="1" outlineLevel="1">
      <c r="A38" s="271" t="s">
        <v>203</v>
      </c>
      <c r="B38" s="272" t="s">
        <v>204</v>
      </c>
      <c r="C38" s="273" t="s">
        <v>205</v>
      </c>
      <c r="D38" s="272" t="s">
        <v>22</v>
      </c>
      <c r="E38" s="274">
        <v>8.51</v>
      </c>
      <c r="F38" s="274">
        <v>2.4083000000000001</v>
      </c>
    </row>
    <row r="39" spans="1:7" s="270" customFormat="1" outlineLevel="1">
      <c r="A39" s="271" t="s">
        <v>206</v>
      </c>
      <c r="B39" s="272" t="s">
        <v>207</v>
      </c>
      <c r="C39" s="273" t="s">
        <v>208</v>
      </c>
      <c r="D39" s="272" t="s">
        <v>22</v>
      </c>
      <c r="E39" s="274">
        <v>19</v>
      </c>
      <c r="F39" s="274">
        <v>5.3769999999999998</v>
      </c>
    </row>
    <row r="40" spans="1:7" s="270" customFormat="1" outlineLevel="1">
      <c r="A40" s="271" t="s">
        <v>209</v>
      </c>
      <c r="B40" s="272" t="s">
        <v>210</v>
      </c>
      <c r="C40" s="273" t="s">
        <v>211</v>
      </c>
      <c r="D40" s="272" t="s">
        <v>22</v>
      </c>
      <c r="E40" s="274">
        <v>2.6</v>
      </c>
      <c r="F40" s="274">
        <v>0.73580000000000001</v>
      </c>
    </row>
    <row r="41" spans="1:7" s="279" customFormat="1" ht="24" outlineLevel="1">
      <c r="A41" s="275" t="s">
        <v>212</v>
      </c>
      <c r="B41" s="276" t="s">
        <v>213</v>
      </c>
      <c r="C41" s="277" t="s">
        <v>214</v>
      </c>
      <c r="D41" s="276" t="s">
        <v>25</v>
      </c>
      <c r="E41" s="278">
        <v>15</v>
      </c>
      <c r="F41" s="278">
        <v>4.2450000000000001</v>
      </c>
    </row>
    <row r="42" spans="1:7" s="279" customFormat="1" ht="24" outlineLevel="1">
      <c r="A42" s="280" t="s">
        <v>215</v>
      </c>
      <c r="B42" s="281" t="s">
        <v>216</v>
      </c>
      <c r="C42" s="282" t="s">
        <v>217</v>
      </c>
      <c r="D42" s="281" t="s">
        <v>25</v>
      </c>
      <c r="E42" s="283">
        <v>189</v>
      </c>
      <c r="F42" s="283">
        <v>53.487000000000002</v>
      </c>
    </row>
    <row r="43" spans="1:7" s="226" customFormat="1" ht="39.6">
      <c r="A43" s="255" t="s">
        <v>30</v>
      </c>
      <c r="B43" s="256" t="s">
        <v>218</v>
      </c>
      <c r="C43" s="256" t="s">
        <v>219</v>
      </c>
      <c r="D43" s="257" t="s">
        <v>194</v>
      </c>
      <c r="E43" s="258">
        <v>0.28299999999999997</v>
      </c>
      <c r="F43" s="259"/>
      <c r="G43" s="260"/>
    </row>
    <row r="44" spans="1:7" s="265" customFormat="1" outlineLevel="1">
      <c r="A44" s="261" t="s">
        <v>220</v>
      </c>
      <c r="B44" s="262" t="s">
        <v>18</v>
      </c>
      <c r="C44" s="263" t="s">
        <v>20</v>
      </c>
      <c r="D44" s="262" t="s">
        <v>21</v>
      </c>
      <c r="E44" s="264">
        <v>16.63</v>
      </c>
      <c r="F44" s="264">
        <v>4.7062999999999997</v>
      </c>
    </row>
    <row r="45" spans="1:7" s="270" customFormat="1" outlineLevel="1">
      <c r="A45" s="266" t="s">
        <v>221</v>
      </c>
      <c r="B45" s="267" t="s">
        <v>222</v>
      </c>
      <c r="C45" s="268" t="s">
        <v>223</v>
      </c>
      <c r="D45" s="267" t="s">
        <v>22</v>
      </c>
      <c r="E45" s="269">
        <v>1.39</v>
      </c>
      <c r="F45" s="269">
        <v>0.39337</v>
      </c>
    </row>
    <row r="46" spans="1:7" s="270" customFormat="1" outlineLevel="1">
      <c r="A46" s="271" t="s">
        <v>224</v>
      </c>
      <c r="B46" s="272" t="s">
        <v>225</v>
      </c>
      <c r="C46" s="273" t="s">
        <v>226</v>
      </c>
      <c r="D46" s="272" t="s">
        <v>22</v>
      </c>
      <c r="E46" s="274">
        <v>0.24</v>
      </c>
      <c r="F46" s="274">
        <v>6.7919999999999994E-2</v>
      </c>
    </row>
    <row r="47" spans="1:7" s="270" customFormat="1" outlineLevel="1">
      <c r="A47" s="271" t="s">
        <v>227</v>
      </c>
      <c r="B47" s="272" t="s">
        <v>210</v>
      </c>
      <c r="C47" s="273" t="s">
        <v>211</v>
      </c>
      <c r="D47" s="272" t="s">
        <v>22</v>
      </c>
      <c r="E47" s="274">
        <v>0.5</v>
      </c>
      <c r="F47" s="274">
        <v>0.14149999999999999</v>
      </c>
    </row>
    <row r="48" spans="1:7" s="270" customFormat="1" outlineLevel="1">
      <c r="A48" s="271" t="s">
        <v>228</v>
      </c>
      <c r="B48" s="272" t="s">
        <v>229</v>
      </c>
      <c r="C48" s="273" t="s">
        <v>230</v>
      </c>
      <c r="D48" s="272" t="s">
        <v>22</v>
      </c>
      <c r="E48" s="274">
        <v>0.12</v>
      </c>
      <c r="F48" s="274">
        <v>3.3959999999999997E-2</v>
      </c>
    </row>
    <row r="49" spans="1:7" s="270" customFormat="1" outlineLevel="1">
      <c r="A49" s="271" t="s">
        <v>231</v>
      </c>
      <c r="B49" s="272" t="s">
        <v>232</v>
      </c>
      <c r="C49" s="273" t="s">
        <v>233</v>
      </c>
      <c r="D49" s="272" t="s">
        <v>22</v>
      </c>
      <c r="E49" s="274">
        <v>1.39</v>
      </c>
      <c r="F49" s="274">
        <v>0.39337</v>
      </c>
    </row>
    <row r="50" spans="1:7" s="270" customFormat="1" outlineLevel="1">
      <c r="A50" s="271" t="s">
        <v>234</v>
      </c>
      <c r="B50" s="272" t="s">
        <v>235</v>
      </c>
      <c r="C50" s="273" t="s">
        <v>236</v>
      </c>
      <c r="D50" s="272" t="s">
        <v>22</v>
      </c>
      <c r="E50" s="274">
        <v>3.08</v>
      </c>
      <c r="F50" s="274">
        <v>0.87163999999999997</v>
      </c>
    </row>
    <row r="51" spans="1:7" s="270" customFormat="1" outlineLevel="1">
      <c r="A51" s="271" t="s">
        <v>237</v>
      </c>
      <c r="B51" s="272" t="s">
        <v>238</v>
      </c>
      <c r="C51" s="273" t="s">
        <v>239</v>
      </c>
      <c r="D51" s="272" t="s">
        <v>22</v>
      </c>
      <c r="E51" s="274">
        <v>1.37</v>
      </c>
      <c r="F51" s="274">
        <v>0.38771</v>
      </c>
    </row>
    <row r="52" spans="1:7" s="270" customFormat="1" outlineLevel="1">
      <c r="A52" s="271" t="s">
        <v>240</v>
      </c>
      <c r="B52" s="272" t="s">
        <v>241</v>
      </c>
      <c r="C52" s="273" t="s">
        <v>242</v>
      </c>
      <c r="D52" s="272" t="s">
        <v>22</v>
      </c>
      <c r="E52" s="274">
        <v>1.55</v>
      </c>
      <c r="F52" s="274">
        <v>0.43864999999999998</v>
      </c>
    </row>
    <row r="53" spans="1:7" s="279" customFormat="1" outlineLevel="1">
      <c r="A53" s="275" t="s">
        <v>243</v>
      </c>
      <c r="B53" s="276" t="s">
        <v>244</v>
      </c>
      <c r="C53" s="277" t="s">
        <v>245</v>
      </c>
      <c r="D53" s="276" t="s">
        <v>23</v>
      </c>
      <c r="E53" s="278">
        <v>92.5</v>
      </c>
      <c r="F53" s="278">
        <v>26.177499999999998</v>
      </c>
    </row>
    <row r="54" spans="1:7" s="279" customFormat="1" outlineLevel="1">
      <c r="A54" s="280" t="s">
        <v>246</v>
      </c>
      <c r="B54" s="281" t="s">
        <v>247</v>
      </c>
      <c r="C54" s="282" t="s">
        <v>248</v>
      </c>
      <c r="D54" s="281" t="s">
        <v>23</v>
      </c>
      <c r="E54" s="283">
        <v>1.0800000000000001E-2</v>
      </c>
      <c r="F54" s="283">
        <v>3.0560000000000001E-3</v>
      </c>
    </row>
    <row r="55" spans="1:7" s="226" customFormat="1" ht="26.4">
      <c r="A55" s="255" t="s">
        <v>249</v>
      </c>
      <c r="B55" s="256" t="s">
        <v>250</v>
      </c>
      <c r="C55" s="256" t="s">
        <v>251</v>
      </c>
      <c r="D55" s="257" t="s">
        <v>194</v>
      </c>
      <c r="E55" s="258">
        <v>0.28299999999999997</v>
      </c>
      <c r="F55" s="259"/>
      <c r="G55" s="260"/>
    </row>
    <row r="56" spans="1:7" s="265" customFormat="1" outlineLevel="1">
      <c r="A56" s="261" t="s">
        <v>252</v>
      </c>
      <c r="B56" s="262" t="s">
        <v>18</v>
      </c>
      <c r="C56" s="263" t="s">
        <v>20</v>
      </c>
      <c r="D56" s="262" t="s">
        <v>21</v>
      </c>
      <c r="E56" s="264">
        <v>2.3199999999999998</v>
      </c>
      <c r="F56" s="264">
        <v>0.65656000000000003</v>
      </c>
    </row>
    <row r="57" spans="1:7" s="270" customFormat="1" outlineLevel="1">
      <c r="A57" s="266" t="s">
        <v>253</v>
      </c>
      <c r="B57" s="267" t="s">
        <v>222</v>
      </c>
      <c r="C57" s="268" t="s">
        <v>223</v>
      </c>
      <c r="D57" s="267" t="s">
        <v>22</v>
      </c>
      <c r="E57" s="269">
        <v>0.68799999999999994</v>
      </c>
      <c r="F57" s="269">
        <v>0.19470399999999999</v>
      </c>
    </row>
    <row r="58" spans="1:7" s="270" customFormat="1" outlineLevel="1">
      <c r="A58" s="271" t="s">
        <v>254</v>
      </c>
      <c r="B58" s="272" t="s">
        <v>225</v>
      </c>
      <c r="C58" s="273" t="s">
        <v>226</v>
      </c>
      <c r="D58" s="272" t="s">
        <v>22</v>
      </c>
      <c r="E58" s="274">
        <v>0.12</v>
      </c>
      <c r="F58" s="274">
        <v>3.3959999999999997E-2</v>
      </c>
    </row>
    <row r="59" spans="1:7" s="270" customFormat="1" outlineLevel="1">
      <c r="A59" s="271" t="s">
        <v>255</v>
      </c>
      <c r="B59" s="272" t="s">
        <v>229</v>
      </c>
      <c r="C59" s="273" t="s">
        <v>230</v>
      </c>
      <c r="D59" s="272" t="s">
        <v>22</v>
      </c>
      <c r="E59" s="274">
        <v>0.06</v>
      </c>
      <c r="F59" s="274">
        <v>1.6979999999999999E-2</v>
      </c>
    </row>
    <row r="60" spans="1:7" s="270" customFormat="1" outlineLevel="1">
      <c r="A60" s="271" t="s">
        <v>256</v>
      </c>
      <c r="B60" s="272" t="s">
        <v>232</v>
      </c>
      <c r="C60" s="273" t="s">
        <v>233</v>
      </c>
      <c r="D60" s="272" t="s">
        <v>22</v>
      </c>
      <c r="E60" s="274">
        <v>0.68799999999999994</v>
      </c>
      <c r="F60" s="274">
        <v>0.19470399999999999</v>
      </c>
    </row>
    <row r="61" spans="1:7" s="279" customFormat="1" outlineLevel="1">
      <c r="A61" s="275" t="s">
        <v>257</v>
      </c>
      <c r="B61" s="276" t="s">
        <v>244</v>
      </c>
      <c r="C61" s="277" t="s">
        <v>245</v>
      </c>
      <c r="D61" s="276" t="s">
        <v>23</v>
      </c>
      <c r="E61" s="278">
        <v>46.24</v>
      </c>
      <c r="F61" s="278">
        <v>13.085900000000001</v>
      </c>
    </row>
    <row r="62" spans="1:7" s="279" customFormat="1" outlineLevel="1">
      <c r="A62" s="280" t="s">
        <v>258</v>
      </c>
      <c r="B62" s="281" t="s">
        <v>247</v>
      </c>
      <c r="C62" s="282" t="s">
        <v>248</v>
      </c>
      <c r="D62" s="281" t="s">
        <v>23</v>
      </c>
      <c r="E62" s="283">
        <v>5.5999999999999999E-3</v>
      </c>
      <c r="F62" s="283">
        <v>1.585E-3</v>
      </c>
    </row>
    <row r="63" spans="1:7" s="226" customFormat="1" ht="39.6">
      <c r="A63" s="255" t="s">
        <v>259</v>
      </c>
      <c r="B63" s="256" t="s">
        <v>260</v>
      </c>
      <c r="C63" s="256" t="s">
        <v>261</v>
      </c>
      <c r="D63" s="257" t="s">
        <v>194</v>
      </c>
      <c r="E63" s="258">
        <v>0.28299999999999997</v>
      </c>
      <c r="F63" s="259"/>
      <c r="G63" s="260"/>
    </row>
    <row r="64" spans="1:7" s="265" customFormat="1" outlineLevel="1">
      <c r="A64" s="261" t="s">
        <v>262</v>
      </c>
      <c r="B64" s="262" t="s">
        <v>18</v>
      </c>
      <c r="C64" s="263" t="s">
        <v>20</v>
      </c>
      <c r="D64" s="262" t="s">
        <v>21</v>
      </c>
      <c r="E64" s="264">
        <v>16.63</v>
      </c>
      <c r="F64" s="264">
        <v>4.7062999999999997</v>
      </c>
    </row>
    <row r="65" spans="1:7" s="270" customFormat="1" outlineLevel="1">
      <c r="A65" s="266" t="s">
        <v>263</v>
      </c>
      <c r="B65" s="267" t="s">
        <v>222</v>
      </c>
      <c r="C65" s="268" t="s">
        <v>223</v>
      </c>
      <c r="D65" s="267" t="s">
        <v>22</v>
      </c>
      <c r="E65" s="269">
        <v>1.44</v>
      </c>
      <c r="F65" s="269">
        <v>0.40751999999999999</v>
      </c>
    </row>
    <row r="66" spans="1:7" s="270" customFormat="1" outlineLevel="1">
      <c r="A66" s="271" t="s">
        <v>264</v>
      </c>
      <c r="B66" s="272" t="s">
        <v>225</v>
      </c>
      <c r="C66" s="273" t="s">
        <v>226</v>
      </c>
      <c r="D66" s="272" t="s">
        <v>22</v>
      </c>
      <c r="E66" s="274">
        <v>0.24</v>
      </c>
      <c r="F66" s="274">
        <v>6.7919999999999994E-2</v>
      </c>
    </row>
    <row r="67" spans="1:7" s="270" customFormat="1" outlineLevel="1">
      <c r="A67" s="271" t="s">
        <v>265</v>
      </c>
      <c r="B67" s="272" t="s">
        <v>210</v>
      </c>
      <c r="C67" s="273" t="s">
        <v>211</v>
      </c>
      <c r="D67" s="272" t="s">
        <v>22</v>
      </c>
      <c r="E67" s="274">
        <v>0.5</v>
      </c>
      <c r="F67" s="274">
        <v>0.14149999999999999</v>
      </c>
    </row>
    <row r="68" spans="1:7" s="270" customFormat="1" outlineLevel="1">
      <c r="A68" s="271" t="s">
        <v>266</v>
      </c>
      <c r="B68" s="272" t="s">
        <v>229</v>
      </c>
      <c r="C68" s="273" t="s">
        <v>230</v>
      </c>
      <c r="D68" s="272" t="s">
        <v>22</v>
      </c>
      <c r="E68" s="274">
        <v>0.12</v>
      </c>
      <c r="F68" s="274">
        <v>3.3959999999999997E-2</v>
      </c>
    </row>
    <row r="69" spans="1:7" s="270" customFormat="1" outlineLevel="1">
      <c r="A69" s="271" t="s">
        <v>267</v>
      </c>
      <c r="B69" s="272" t="s">
        <v>232</v>
      </c>
      <c r="C69" s="273" t="s">
        <v>233</v>
      </c>
      <c r="D69" s="272" t="s">
        <v>22</v>
      </c>
      <c r="E69" s="274">
        <v>1.44</v>
      </c>
      <c r="F69" s="274">
        <v>0.40751999999999999</v>
      </c>
    </row>
    <row r="70" spans="1:7" s="270" customFormat="1" outlineLevel="1">
      <c r="A70" s="271" t="s">
        <v>268</v>
      </c>
      <c r="B70" s="272" t="s">
        <v>235</v>
      </c>
      <c r="C70" s="273" t="s">
        <v>236</v>
      </c>
      <c r="D70" s="272" t="s">
        <v>22</v>
      </c>
      <c r="E70" s="274">
        <v>3.08</v>
      </c>
      <c r="F70" s="274">
        <v>0.87163999999999997</v>
      </c>
    </row>
    <row r="71" spans="1:7" s="270" customFormat="1" outlineLevel="1">
      <c r="A71" s="271" t="s">
        <v>269</v>
      </c>
      <c r="B71" s="272" t="s">
        <v>238</v>
      </c>
      <c r="C71" s="273" t="s">
        <v>239</v>
      </c>
      <c r="D71" s="272" t="s">
        <v>22</v>
      </c>
      <c r="E71" s="274">
        <v>1.37</v>
      </c>
      <c r="F71" s="274">
        <v>0.38771</v>
      </c>
    </row>
    <row r="72" spans="1:7" s="270" customFormat="1" outlineLevel="1">
      <c r="A72" s="271" t="s">
        <v>270</v>
      </c>
      <c r="B72" s="272" t="s">
        <v>241</v>
      </c>
      <c r="C72" s="273" t="s">
        <v>242</v>
      </c>
      <c r="D72" s="272" t="s">
        <v>22</v>
      </c>
      <c r="E72" s="274">
        <v>1.55</v>
      </c>
      <c r="F72" s="274">
        <v>0.43864999999999998</v>
      </c>
    </row>
    <row r="73" spans="1:7" s="279" customFormat="1" outlineLevel="1">
      <c r="A73" s="275" t="s">
        <v>271</v>
      </c>
      <c r="B73" s="276" t="s">
        <v>272</v>
      </c>
      <c r="C73" s="277" t="s">
        <v>273</v>
      </c>
      <c r="D73" s="276" t="s">
        <v>23</v>
      </c>
      <c r="E73" s="278">
        <v>96.6</v>
      </c>
      <c r="F73" s="278">
        <v>27.337800000000001</v>
      </c>
    </row>
    <row r="74" spans="1:7" s="279" customFormat="1" outlineLevel="1">
      <c r="A74" s="280" t="s">
        <v>274</v>
      </c>
      <c r="B74" s="281" t="s">
        <v>247</v>
      </c>
      <c r="C74" s="282" t="s">
        <v>248</v>
      </c>
      <c r="D74" s="281" t="s">
        <v>23</v>
      </c>
      <c r="E74" s="283">
        <v>1.0800000000000001E-2</v>
      </c>
      <c r="F74" s="283">
        <v>3.0560000000000001E-3</v>
      </c>
    </row>
    <row r="75" spans="1:7" s="226" customFormat="1" ht="52.8">
      <c r="A75" s="255" t="s">
        <v>275</v>
      </c>
      <c r="B75" s="256" t="s">
        <v>188</v>
      </c>
      <c r="C75" s="256" t="s">
        <v>276</v>
      </c>
      <c r="D75" s="257" t="s">
        <v>23</v>
      </c>
      <c r="E75" s="258">
        <v>92.371200000000002</v>
      </c>
      <c r="F75" s="259"/>
      <c r="G75" s="260"/>
    </row>
    <row r="76" spans="1:7" s="270" customFormat="1" outlineLevel="1">
      <c r="A76" s="266" t="s">
        <v>277</v>
      </c>
      <c r="B76" s="267" t="s">
        <v>190</v>
      </c>
      <c r="C76" s="268" t="s">
        <v>191</v>
      </c>
      <c r="D76" s="267" t="s">
        <v>22</v>
      </c>
      <c r="E76" s="269">
        <v>6.9536000000000001E-2</v>
      </c>
      <c r="F76" s="269">
        <v>6.4230999999999998</v>
      </c>
    </row>
    <row r="77" spans="1:7" s="226" customFormat="1" ht="52.8">
      <c r="A77" s="255" t="s">
        <v>278</v>
      </c>
      <c r="B77" s="256" t="s">
        <v>188</v>
      </c>
      <c r="C77" s="256" t="s">
        <v>279</v>
      </c>
      <c r="D77" s="257" t="s">
        <v>23</v>
      </c>
      <c r="E77" s="258">
        <v>68.033199999999994</v>
      </c>
      <c r="F77" s="259"/>
      <c r="G77" s="260"/>
    </row>
    <row r="78" spans="1:7" s="270" customFormat="1" outlineLevel="1">
      <c r="A78" s="266" t="s">
        <v>280</v>
      </c>
      <c r="B78" s="267" t="s">
        <v>190</v>
      </c>
      <c r="C78" s="268" t="s">
        <v>191</v>
      </c>
      <c r="D78" s="267" t="s">
        <v>22</v>
      </c>
      <c r="E78" s="269">
        <v>6.9536000000000001E-2</v>
      </c>
      <c r="F78" s="269">
        <v>4.7308000000000003</v>
      </c>
    </row>
    <row r="79" spans="1:7" ht="15.75" customHeight="1">
      <c r="A79" s="252" t="s">
        <v>281</v>
      </c>
      <c r="B79" s="253"/>
      <c r="C79" s="253"/>
      <c r="D79" s="253"/>
      <c r="E79" s="253"/>
      <c r="F79" s="254"/>
    </row>
    <row r="80" spans="1:7" s="226" customFormat="1" ht="26.4">
      <c r="A80" s="255" t="s">
        <v>282</v>
      </c>
      <c r="B80" s="256" t="s">
        <v>283</v>
      </c>
      <c r="C80" s="256" t="s">
        <v>284</v>
      </c>
      <c r="D80" s="257" t="s">
        <v>285</v>
      </c>
      <c r="E80" s="258">
        <v>14.15</v>
      </c>
      <c r="F80" s="259"/>
      <c r="G80" s="260"/>
    </row>
    <row r="81" spans="1:7" s="265" customFormat="1" outlineLevel="1">
      <c r="A81" s="261" t="s">
        <v>286</v>
      </c>
      <c r="B81" s="262" t="s">
        <v>18</v>
      </c>
      <c r="C81" s="263" t="s">
        <v>20</v>
      </c>
      <c r="D81" s="262" t="s">
        <v>21</v>
      </c>
      <c r="E81" s="264">
        <v>1.28</v>
      </c>
      <c r="F81" s="264">
        <v>18.111999999999998</v>
      </c>
    </row>
    <row r="82" spans="1:7" s="270" customFormat="1" ht="24" outlineLevel="1">
      <c r="A82" s="266" t="s">
        <v>287</v>
      </c>
      <c r="B82" s="267" t="s">
        <v>288</v>
      </c>
      <c r="C82" s="268" t="s">
        <v>289</v>
      </c>
      <c r="D82" s="267" t="s">
        <v>22</v>
      </c>
      <c r="E82" s="269">
        <v>0.11</v>
      </c>
      <c r="F82" s="269">
        <v>1.5565</v>
      </c>
    </row>
    <row r="83" spans="1:7" s="270" customFormat="1" outlineLevel="1">
      <c r="A83" s="271" t="s">
        <v>290</v>
      </c>
      <c r="B83" s="272" t="s">
        <v>167</v>
      </c>
      <c r="C83" s="273" t="s">
        <v>132</v>
      </c>
      <c r="D83" s="272" t="s">
        <v>22</v>
      </c>
      <c r="E83" s="274">
        <v>0.15</v>
      </c>
      <c r="F83" s="274">
        <v>2.1225000000000001</v>
      </c>
    </row>
    <row r="84" spans="1:7" s="279" customFormat="1" outlineLevel="1">
      <c r="A84" s="275" t="s">
        <v>291</v>
      </c>
      <c r="B84" s="276" t="s">
        <v>292</v>
      </c>
      <c r="C84" s="277" t="s">
        <v>293</v>
      </c>
      <c r="D84" s="276" t="s">
        <v>23</v>
      </c>
      <c r="E84" s="278">
        <v>1.8000000000000001E-4</v>
      </c>
      <c r="F84" s="278">
        <v>2.5469999999999998E-3</v>
      </c>
    </row>
    <row r="85" spans="1:7" s="279" customFormat="1" ht="24" outlineLevel="1">
      <c r="A85" s="280" t="s">
        <v>294</v>
      </c>
      <c r="B85" s="281" t="s">
        <v>295</v>
      </c>
      <c r="C85" s="282" t="s">
        <v>296</v>
      </c>
      <c r="D85" s="281" t="s">
        <v>25</v>
      </c>
      <c r="E85" s="283">
        <v>3.5999999999999997E-2</v>
      </c>
      <c r="F85" s="283">
        <v>0.50939999999999996</v>
      </c>
    </row>
    <row r="86" spans="1:7" s="279" customFormat="1" ht="24" outlineLevel="1">
      <c r="A86" s="280" t="s">
        <v>297</v>
      </c>
      <c r="B86" s="281" t="s">
        <v>298</v>
      </c>
      <c r="C86" s="282" t="s">
        <v>299</v>
      </c>
      <c r="D86" s="281" t="s">
        <v>25</v>
      </c>
      <c r="E86" s="283">
        <v>3.4000000000000002E-2</v>
      </c>
      <c r="F86" s="283">
        <v>0.48110000000000003</v>
      </c>
    </row>
    <row r="87" spans="1:7" s="279" customFormat="1" outlineLevel="1">
      <c r="A87" s="280" t="s">
        <v>300</v>
      </c>
      <c r="B87" s="281" t="s">
        <v>301</v>
      </c>
      <c r="C87" s="282" t="s">
        <v>302</v>
      </c>
      <c r="D87" s="281" t="s">
        <v>25</v>
      </c>
      <c r="E87" s="283">
        <v>1.6000000000000001E-3</v>
      </c>
      <c r="F87" s="283">
        <v>2.264E-2</v>
      </c>
    </row>
    <row r="88" spans="1:7" s="226" customFormat="1" ht="26.4">
      <c r="A88" s="255" t="s">
        <v>303</v>
      </c>
      <c r="B88" s="256" t="s">
        <v>304</v>
      </c>
      <c r="C88" s="256" t="s">
        <v>305</v>
      </c>
      <c r="D88" s="257" t="s">
        <v>306</v>
      </c>
      <c r="E88" s="284">
        <v>9.6999999999999993</v>
      </c>
      <c r="F88" s="285"/>
      <c r="G88" s="260"/>
    </row>
    <row r="89" spans="1:7" ht="15.75" customHeight="1">
      <c r="A89" s="252" t="s">
        <v>307</v>
      </c>
      <c r="B89" s="253"/>
      <c r="C89" s="253"/>
      <c r="D89" s="253"/>
      <c r="E89" s="253"/>
      <c r="F89" s="254"/>
    </row>
    <row r="90" spans="1:7" s="226" customFormat="1" ht="66">
      <c r="A90" s="255" t="s">
        <v>308</v>
      </c>
      <c r="B90" s="256" t="s">
        <v>309</v>
      </c>
      <c r="C90" s="256" t="s">
        <v>310</v>
      </c>
      <c r="D90" s="257" t="s">
        <v>173</v>
      </c>
      <c r="E90" s="258">
        <v>5.1799999999999999E-2</v>
      </c>
      <c r="F90" s="259"/>
      <c r="G90" s="260"/>
    </row>
    <row r="91" spans="1:7" s="265" customFormat="1" outlineLevel="1">
      <c r="A91" s="261" t="s">
        <v>311</v>
      </c>
      <c r="B91" s="262" t="s">
        <v>18</v>
      </c>
      <c r="C91" s="263" t="s">
        <v>20</v>
      </c>
      <c r="D91" s="262" t="s">
        <v>21</v>
      </c>
      <c r="E91" s="264">
        <v>322</v>
      </c>
      <c r="F91" s="264">
        <v>16.679600000000001</v>
      </c>
    </row>
    <row r="92" spans="1:7" s="226" customFormat="1" ht="26.4">
      <c r="A92" s="255" t="s">
        <v>312</v>
      </c>
      <c r="B92" s="256" t="s">
        <v>313</v>
      </c>
      <c r="C92" s="256" t="s">
        <v>314</v>
      </c>
      <c r="D92" s="257" t="s">
        <v>315</v>
      </c>
      <c r="E92" s="258">
        <v>0.313612</v>
      </c>
      <c r="F92" s="259"/>
      <c r="G92" s="260"/>
    </row>
    <row r="93" spans="1:7" s="265" customFormat="1" outlineLevel="1">
      <c r="A93" s="261" t="s">
        <v>316</v>
      </c>
      <c r="B93" s="262" t="s">
        <v>18</v>
      </c>
      <c r="C93" s="263" t="s">
        <v>20</v>
      </c>
      <c r="D93" s="262" t="s">
        <v>21</v>
      </c>
      <c r="E93" s="264">
        <v>8</v>
      </c>
      <c r="F93" s="264">
        <v>2.5089000000000001</v>
      </c>
    </row>
    <row r="94" spans="1:7" s="270" customFormat="1" ht="24" outlineLevel="1">
      <c r="A94" s="266" t="s">
        <v>317</v>
      </c>
      <c r="B94" s="267" t="s">
        <v>318</v>
      </c>
      <c r="C94" s="268" t="s">
        <v>319</v>
      </c>
      <c r="D94" s="267" t="s">
        <v>22</v>
      </c>
      <c r="E94" s="269">
        <v>17.7</v>
      </c>
      <c r="F94" s="269">
        <v>5.5509000000000004</v>
      </c>
    </row>
    <row r="95" spans="1:7" s="226" customFormat="1" ht="39.6">
      <c r="A95" s="255" t="s">
        <v>320</v>
      </c>
      <c r="B95" s="256" t="s">
        <v>321</v>
      </c>
      <c r="C95" s="256" t="s">
        <v>322</v>
      </c>
      <c r="D95" s="257" t="s">
        <v>173</v>
      </c>
      <c r="E95" s="258">
        <v>9.6990000000000007E-2</v>
      </c>
      <c r="F95" s="259"/>
      <c r="G95" s="260"/>
    </row>
    <row r="96" spans="1:7" s="265" customFormat="1" outlineLevel="1">
      <c r="A96" s="261" t="s">
        <v>323</v>
      </c>
      <c r="B96" s="262" t="s">
        <v>18</v>
      </c>
      <c r="C96" s="263" t="s">
        <v>20</v>
      </c>
      <c r="D96" s="262" t="s">
        <v>21</v>
      </c>
      <c r="E96" s="264">
        <v>184.8</v>
      </c>
      <c r="F96" s="264">
        <v>17.9238</v>
      </c>
    </row>
    <row r="97" spans="1:7" s="226" customFormat="1" ht="26.4">
      <c r="A97" s="255" t="s">
        <v>324</v>
      </c>
      <c r="B97" s="256" t="s">
        <v>325</v>
      </c>
      <c r="C97" s="256" t="s">
        <v>326</v>
      </c>
      <c r="D97" s="257" t="s">
        <v>23</v>
      </c>
      <c r="E97" s="258">
        <v>24.5503</v>
      </c>
      <c r="F97" s="259"/>
      <c r="G97" s="260"/>
    </row>
    <row r="98" spans="1:7" s="270" customFormat="1" ht="24" outlineLevel="1">
      <c r="A98" s="266" t="s">
        <v>327</v>
      </c>
      <c r="B98" s="267" t="s">
        <v>186</v>
      </c>
      <c r="C98" s="268" t="s">
        <v>187</v>
      </c>
      <c r="D98" s="267" t="s">
        <v>22</v>
      </c>
      <c r="E98" s="269">
        <v>2.9000000000000001E-2</v>
      </c>
      <c r="F98" s="269">
        <v>0.71195900000000001</v>
      </c>
    </row>
    <row r="99" spans="1:7" s="226" customFormat="1" ht="52.8">
      <c r="A99" s="255" t="s">
        <v>328</v>
      </c>
      <c r="B99" s="256" t="s">
        <v>188</v>
      </c>
      <c r="C99" s="256" t="s">
        <v>134</v>
      </c>
      <c r="D99" s="257" t="s">
        <v>23</v>
      </c>
      <c r="E99" s="258">
        <v>542.01009999999997</v>
      </c>
      <c r="F99" s="259"/>
      <c r="G99" s="260"/>
    </row>
    <row r="100" spans="1:7" s="270" customFormat="1" outlineLevel="1">
      <c r="A100" s="266" t="s">
        <v>329</v>
      </c>
      <c r="B100" s="267" t="s">
        <v>190</v>
      </c>
      <c r="C100" s="268" t="s">
        <v>191</v>
      </c>
      <c r="D100" s="267" t="s">
        <v>22</v>
      </c>
      <c r="E100" s="269">
        <v>6.9536000000000001E-2</v>
      </c>
      <c r="F100" s="269">
        <v>37.6892</v>
      </c>
    </row>
    <row r="101" spans="1:7" s="226" customFormat="1">
      <c r="A101" s="255" t="s">
        <v>330</v>
      </c>
      <c r="B101" s="256" t="s">
        <v>331</v>
      </c>
      <c r="C101" s="256" t="s">
        <v>332</v>
      </c>
      <c r="D101" s="257" t="s">
        <v>25</v>
      </c>
      <c r="E101" s="284">
        <v>361.34010000000001</v>
      </c>
      <c r="F101" s="285"/>
      <c r="G101" s="260"/>
    </row>
    <row r="102" spans="1:7" s="226" customFormat="1" ht="52.8">
      <c r="A102" s="255" t="s">
        <v>333</v>
      </c>
      <c r="B102" s="256" t="s">
        <v>188</v>
      </c>
      <c r="C102" s="256" t="s">
        <v>334</v>
      </c>
      <c r="D102" s="257" t="s">
        <v>23</v>
      </c>
      <c r="E102" s="258">
        <v>578.14400000000001</v>
      </c>
      <c r="F102" s="259"/>
      <c r="G102" s="260"/>
    </row>
    <row r="103" spans="1:7" s="270" customFormat="1" outlineLevel="1">
      <c r="A103" s="266" t="s">
        <v>335</v>
      </c>
      <c r="B103" s="267" t="s">
        <v>190</v>
      </c>
      <c r="C103" s="268" t="s">
        <v>191</v>
      </c>
      <c r="D103" s="267" t="s">
        <v>22</v>
      </c>
      <c r="E103" s="269">
        <v>6.9536000000000001E-2</v>
      </c>
      <c r="F103" s="269">
        <v>40.201799999999999</v>
      </c>
    </row>
    <row r="104" spans="1:7" s="226" customFormat="1" ht="26.4">
      <c r="A104" s="255" t="s">
        <v>336</v>
      </c>
      <c r="B104" s="256" t="s">
        <v>337</v>
      </c>
      <c r="C104" s="256" t="s">
        <v>338</v>
      </c>
      <c r="D104" s="257" t="s">
        <v>315</v>
      </c>
      <c r="E104" s="258">
        <v>0.325206</v>
      </c>
      <c r="F104" s="259"/>
      <c r="G104" s="260"/>
    </row>
    <row r="105" spans="1:7" s="270" customFormat="1" outlineLevel="1">
      <c r="A105" s="266" t="s">
        <v>339</v>
      </c>
      <c r="B105" s="267" t="s">
        <v>201</v>
      </c>
      <c r="C105" s="268" t="s">
        <v>202</v>
      </c>
      <c r="D105" s="267" t="s">
        <v>22</v>
      </c>
      <c r="E105" s="269">
        <v>4.76</v>
      </c>
      <c r="F105" s="269">
        <v>1.548</v>
      </c>
    </row>
    <row r="106" spans="1:7" s="226" customFormat="1">
      <c r="A106" s="255" t="s">
        <v>340</v>
      </c>
      <c r="B106" s="256" t="s">
        <v>341</v>
      </c>
      <c r="C106" s="256" t="s">
        <v>342</v>
      </c>
      <c r="D106" s="257" t="s">
        <v>173</v>
      </c>
      <c r="E106" s="258">
        <v>0.36133999999999999</v>
      </c>
      <c r="F106" s="259"/>
      <c r="G106" s="260"/>
    </row>
    <row r="107" spans="1:7" s="265" customFormat="1" outlineLevel="1">
      <c r="A107" s="261" t="s">
        <v>343</v>
      </c>
      <c r="B107" s="262" t="s">
        <v>18</v>
      </c>
      <c r="C107" s="263" t="s">
        <v>20</v>
      </c>
      <c r="D107" s="262" t="s">
        <v>21</v>
      </c>
      <c r="E107" s="264">
        <v>121</v>
      </c>
      <c r="F107" s="264">
        <v>43.722099999999998</v>
      </c>
    </row>
    <row r="108" spans="1:7" s="226" customFormat="1" ht="26.4">
      <c r="A108" s="255" t="s">
        <v>344</v>
      </c>
      <c r="B108" s="256" t="s">
        <v>345</v>
      </c>
      <c r="C108" s="256" t="s">
        <v>346</v>
      </c>
      <c r="D108" s="257" t="s">
        <v>173</v>
      </c>
      <c r="E108" s="258">
        <v>3.2521</v>
      </c>
      <c r="F108" s="259"/>
      <c r="G108" s="260"/>
    </row>
    <row r="109" spans="1:7" s="265" customFormat="1" outlineLevel="1">
      <c r="A109" s="261" t="s">
        <v>347</v>
      </c>
      <c r="B109" s="262" t="s">
        <v>18</v>
      </c>
      <c r="C109" s="263" t="s">
        <v>20</v>
      </c>
      <c r="D109" s="262" t="s">
        <v>21</v>
      </c>
      <c r="E109" s="264">
        <v>14.96</v>
      </c>
      <c r="F109" s="264">
        <v>48.650799999999997</v>
      </c>
    </row>
    <row r="110" spans="1:7" s="270" customFormat="1" ht="24" outlineLevel="1">
      <c r="A110" s="266" t="s">
        <v>348</v>
      </c>
      <c r="B110" s="267" t="s">
        <v>179</v>
      </c>
      <c r="C110" s="268" t="s">
        <v>180</v>
      </c>
      <c r="D110" s="267" t="s">
        <v>22</v>
      </c>
      <c r="E110" s="269">
        <v>3.63</v>
      </c>
      <c r="F110" s="269">
        <v>11.805</v>
      </c>
    </row>
    <row r="111" spans="1:7" s="270" customFormat="1" outlineLevel="1">
      <c r="A111" s="271" t="s">
        <v>349</v>
      </c>
      <c r="B111" s="272" t="s">
        <v>350</v>
      </c>
      <c r="C111" s="273" t="s">
        <v>351</v>
      </c>
      <c r="D111" s="272" t="s">
        <v>22</v>
      </c>
      <c r="E111" s="274">
        <v>14.5</v>
      </c>
      <c r="F111" s="274">
        <v>47.154899999999998</v>
      </c>
    </row>
    <row r="112" spans="1:7" s="226" customFormat="1">
      <c r="A112" s="255" t="s">
        <v>352</v>
      </c>
      <c r="B112" s="256" t="s">
        <v>353</v>
      </c>
      <c r="C112" s="256" t="s">
        <v>354</v>
      </c>
      <c r="D112" s="257" t="s">
        <v>315</v>
      </c>
      <c r="E112" s="258">
        <v>0.36133999999999999</v>
      </c>
      <c r="F112" s="259"/>
      <c r="G112" s="260"/>
    </row>
    <row r="113" spans="1:7" s="265" customFormat="1" outlineLevel="1">
      <c r="A113" s="261" t="s">
        <v>355</v>
      </c>
      <c r="B113" s="262" t="s">
        <v>18</v>
      </c>
      <c r="C113" s="263" t="s">
        <v>20</v>
      </c>
      <c r="D113" s="262" t="s">
        <v>21</v>
      </c>
      <c r="E113" s="264">
        <v>13.91</v>
      </c>
      <c r="F113" s="264">
        <v>5.0262000000000002</v>
      </c>
    </row>
    <row r="114" spans="1:7" s="270" customFormat="1" outlineLevel="1">
      <c r="A114" s="266" t="s">
        <v>356</v>
      </c>
      <c r="B114" s="267" t="s">
        <v>210</v>
      </c>
      <c r="C114" s="268" t="s">
        <v>211</v>
      </c>
      <c r="D114" s="267" t="s">
        <v>22</v>
      </c>
      <c r="E114" s="269">
        <v>13.91</v>
      </c>
      <c r="F114" s="269">
        <v>5.0262000000000002</v>
      </c>
    </row>
    <row r="115" spans="1:7" s="226" customFormat="1">
      <c r="A115" s="255" t="s">
        <v>357</v>
      </c>
      <c r="B115" s="256" t="s">
        <v>358</v>
      </c>
      <c r="C115" s="256" t="s">
        <v>359</v>
      </c>
      <c r="D115" s="257" t="s">
        <v>194</v>
      </c>
      <c r="E115" s="258">
        <v>0.27450999999999998</v>
      </c>
      <c r="F115" s="259"/>
      <c r="G115" s="260"/>
    </row>
    <row r="116" spans="1:7" s="270" customFormat="1" outlineLevel="1">
      <c r="A116" s="266" t="s">
        <v>360</v>
      </c>
      <c r="B116" s="267" t="s">
        <v>201</v>
      </c>
      <c r="C116" s="268" t="s">
        <v>202</v>
      </c>
      <c r="D116" s="267" t="s">
        <v>22</v>
      </c>
      <c r="E116" s="269">
        <v>0.25</v>
      </c>
      <c r="F116" s="269">
        <v>6.8627999999999995E-2</v>
      </c>
    </row>
    <row r="117" spans="1:7" s="226" customFormat="1">
      <c r="A117" s="255" t="s">
        <v>361</v>
      </c>
      <c r="B117" s="256" t="s">
        <v>362</v>
      </c>
      <c r="C117" s="256" t="s">
        <v>363</v>
      </c>
      <c r="D117" s="257" t="s">
        <v>194</v>
      </c>
      <c r="E117" s="258">
        <v>8.2350000000000007E-2</v>
      </c>
      <c r="F117" s="259"/>
      <c r="G117" s="260"/>
    </row>
    <row r="118" spans="1:7" s="265" customFormat="1" outlineLevel="1">
      <c r="A118" s="261" t="s">
        <v>364</v>
      </c>
      <c r="B118" s="262" t="s">
        <v>18</v>
      </c>
      <c r="C118" s="263" t="s">
        <v>20</v>
      </c>
      <c r="D118" s="262" t="s">
        <v>21</v>
      </c>
      <c r="E118" s="264">
        <v>163</v>
      </c>
      <c r="F118" s="264">
        <v>13.423</v>
      </c>
    </row>
    <row r="119" spans="1:7" ht="15.75" customHeight="1">
      <c r="A119" s="252" t="s">
        <v>365</v>
      </c>
      <c r="B119" s="253"/>
      <c r="C119" s="253"/>
      <c r="D119" s="253"/>
      <c r="E119" s="253"/>
      <c r="F119" s="254"/>
    </row>
    <row r="120" spans="1:7" s="226" customFormat="1" ht="26.4">
      <c r="A120" s="255" t="s">
        <v>366</v>
      </c>
      <c r="B120" s="256" t="s">
        <v>367</v>
      </c>
      <c r="C120" s="256" t="s">
        <v>368</v>
      </c>
      <c r="D120" s="257" t="s">
        <v>25</v>
      </c>
      <c r="E120" s="258">
        <v>14.8</v>
      </c>
      <c r="F120" s="259"/>
      <c r="G120" s="260"/>
    </row>
    <row r="121" spans="1:7" s="265" customFormat="1" outlineLevel="1">
      <c r="A121" s="261" t="s">
        <v>369</v>
      </c>
      <c r="B121" s="262" t="s">
        <v>18</v>
      </c>
      <c r="C121" s="263" t="s">
        <v>20</v>
      </c>
      <c r="D121" s="262" t="s">
        <v>21</v>
      </c>
      <c r="E121" s="264">
        <v>2.331</v>
      </c>
      <c r="F121" s="264">
        <v>34.498800000000003</v>
      </c>
    </row>
    <row r="122" spans="1:7" s="270" customFormat="1" outlineLevel="1">
      <c r="A122" s="266" t="s">
        <v>370</v>
      </c>
      <c r="B122" s="267" t="s">
        <v>371</v>
      </c>
      <c r="C122" s="268" t="s">
        <v>372</v>
      </c>
      <c r="D122" s="267" t="s">
        <v>22</v>
      </c>
      <c r="E122" s="269">
        <v>0.42111999999999999</v>
      </c>
      <c r="F122" s="269">
        <v>6.2325999999999997</v>
      </c>
    </row>
    <row r="123" spans="1:7" s="226" customFormat="1" ht="26.4">
      <c r="A123" s="255" t="s">
        <v>373</v>
      </c>
      <c r="B123" s="256" t="s">
        <v>374</v>
      </c>
      <c r="C123" s="256" t="s">
        <v>375</v>
      </c>
      <c r="D123" s="257" t="s">
        <v>25</v>
      </c>
      <c r="E123" s="258">
        <v>12.416</v>
      </c>
      <c r="F123" s="259"/>
      <c r="G123" s="260"/>
    </row>
    <row r="124" spans="1:7" s="265" customFormat="1" outlineLevel="1">
      <c r="A124" s="261" t="s">
        <v>376</v>
      </c>
      <c r="B124" s="262" t="s">
        <v>18</v>
      </c>
      <c r="C124" s="263" t="s">
        <v>20</v>
      </c>
      <c r="D124" s="262" t="s">
        <v>21</v>
      </c>
      <c r="E124" s="264">
        <v>4.32</v>
      </c>
      <c r="F124" s="264">
        <v>53.637099999999997</v>
      </c>
    </row>
    <row r="125" spans="1:7" s="226" customFormat="1" ht="26.4">
      <c r="A125" s="255" t="s">
        <v>377</v>
      </c>
      <c r="B125" s="256" t="s">
        <v>98</v>
      </c>
      <c r="C125" s="256" t="s">
        <v>99</v>
      </c>
      <c r="D125" s="257" t="s">
        <v>23</v>
      </c>
      <c r="E125" s="258">
        <v>20.4864</v>
      </c>
      <c r="F125" s="259"/>
      <c r="G125" s="260"/>
    </row>
    <row r="126" spans="1:7" s="265" customFormat="1" outlineLevel="1">
      <c r="A126" s="261" t="s">
        <v>378</v>
      </c>
      <c r="B126" s="262" t="s">
        <v>18</v>
      </c>
      <c r="C126" s="263" t="s">
        <v>20</v>
      </c>
      <c r="D126" s="262" t="s">
        <v>21</v>
      </c>
      <c r="E126" s="264">
        <v>0.57769999999999999</v>
      </c>
      <c r="F126" s="264">
        <v>11.835000000000001</v>
      </c>
    </row>
    <row r="127" spans="1:7" s="270" customFormat="1" outlineLevel="1">
      <c r="A127" s="266" t="s">
        <v>379</v>
      </c>
      <c r="B127" s="267" t="s">
        <v>190</v>
      </c>
      <c r="C127" s="268" t="s">
        <v>191</v>
      </c>
      <c r="D127" s="267" t="s">
        <v>22</v>
      </c>
      <c r="E127" s="269">
        <v>0.28999999999999998</v>
      </c>
      <c r="F127" s="269">
        <v>5.9410999999999996</v>
      </c>
    </row>
    <row r="128" spans="1:7" s="226" customFormat="1" ht="52.8">
      <c r="A128" s="255" t="s">
        <v>380</v>
      </c>
      <c r="B128" s="256" t="s">
        <v>188</v>
      </c>
      <c r="C128" s="256" t="s">
        <v>189</v>
      </c>
      <c r="D128" s="257" t="s">
        <v>23</v>
      </c>
      <c r="E128" s="258">
        <v>30.662400000000002</v>
      </c>
      <c r="F128" s="259"/>
      <c r="G128" s="260"/>
    </row>
    <row r="129" spans="1:7" s="270" customFormat="1" outlineLevel="1">
      <c r="A129" s="266" t="s">
        <v>381</v>
      </c>
      <c r="B129" s="267" t="s">
        <v>190</v>
      </c>
      <c r="C129" s="268" t="s">
        <v>191</v>
      </c>
      <c r="D129" s="267" t="s">
        <v>22</v>
      </c>
      <c r="E129" s="269">
        <v>6.9536000000000001E-2</v>
      </c>
      <c r="F129" s="269">
        <v>2.1320999999999999</v>
      </c>
    </row>
    <row r="130" spans="1:7" s="226" customFormat="1" ht="26.4">
      <c r="A130" s="255" t="s">
        <v>382</v>
      </c>
      <c r="B130" s="256" t="s">
        <v>383</v>
      </c>
      <c r="C130" s="256" t="s">
        <v>384</v>
      </c>
      <c r="D130" s="257" t="s">
        <v>173</v>
      </c>
      <c r="E130" s="258">
        <v>0.14799999999999999</v>
      </c>
      <c r="F130" s="259"/>
      <c r="G130" s="260"/>
    </row>
    <row r="131" spans="1:7" s="265" customFormat="1" outlineLevel="1">
      <c r="A131" s="261" t="s">
        <v>385</v>
      </c>
      <c r="B131" s="262" t="s">
        <v>18</v>
      </c>
      <c r="C131" s="263" t="s">
        <v>20</v>
      </c>
      <c r="D131" s="262" t="s">
        <v>21</v>
      </c>
      <c r="E131" s="264">
        <v>333</v>
      </c>
      <c r="F131" s="264">
        <v>49.283999999999999</v>
      </c>
    </row>
    <row r="132" spans="1:7" s="270" customFormat="1" outlineLevel="1">
      <c r="A132" s="266" t="s">
        <v>386</v>
      </c>
      <c r="B132" s="267" t="s">
        <v>371</v>
      </c>
      <c r="C132" s="268" t="s">
        <v>372</v>
      </c>
      <c r="D132" s="267" t="s">
        <v>22</v>
      </c>
      <c r="E132" s="269">
        <v>55.8</v>
      </c>
      <c r="F132" s="269">
        <v>8.2584</v>
      </c>
    </row>
    <row r="133" spans="1:7" s="270" customFormat="1" outlineLevel="1">
      <c r="A133" s="271" t="s">
        <v>387</v>
      </c>
      <c r="B133" s="272" t="s">
        <v>388</v>
      </c>
      <c r="C133" s="273" t="s">
        <v>389</v>
      </c>
      <c r="D133" s="272" t="s">
        <v>22</v>
      </c>
      <c r="E133" s="274">
        <v>52.64</v>
      </c>
      <c r="F133" s="274">
        <v>7.7907000000000002</v>
      </c>
    </row>
    <row r="134" spans="1:7" s="270" customFormat="1" outlineLevel="1">
      <c r="A134" s="271" t="s">
        <v>390</v>
      </c>
      <c r="B134" s="272" t="s">
        <v>167</v>
      </c>
      <c r="C134" s="273" t="s">
        <v>132</v>
      </c>
      <c r="D134" s="272" t="s">
        <v>22</v>
      </c>
      <c r="E134" s="274">
        <v>4.74</v>
      </c>
      <c r="F134" s="274">
        <v>0.70152000000000003</v>
      </c>
    </row>
    <row r="135" spans="1:7" s="279" customFormat="1" outlineLevel="1">
      <c r="A135" s="275" t="s">
        <v>391</v>
      </c>
      <c r="B135" s="276" t="s">
        <v>392</v>
      </c>
      <c r="C135" s="277" t="s">
        <v>393</v>
      </c>
      <c r="D135" s="276" t="s">
        <v>23</v>
      </c>
      <c r="E135" s="278">
        <v>3.4</v>
      </c>
      <c r="F135" s="278">
        <v>0.50319999999999998</v>
      </c>
    </row>
    <row r="136" spans="1:7" s="279" customFormat="1" outlineLevel="1">
      <c r="A136" s="280" t="s">
        <v>394</v>
      </c>
      <c r="B136" s="281" t="s">
        <v>292</v>
      </c>
      <c r="C136" s="282" t="s">
        <v>293</v>
      </c>
      <c r="D136" s="281" t="s">
        <v>23</v>
      </c>
      <c r="E136" s="283">
        <v>0.05</v>
      </c>
      <c r="F136" s="283">
        <v>7.4000000000000003E-3</v>
      </c>
    </row>
    <row r="137" spans="1:7" s="279" customFormat="1" outlineLevel="1">
      <c r="A137" s="280" t="s">
        <v>395</v>
      </c>
      <c r="B137" s="281" t="s">
        <v>396</v>
      </c>
      <c r="C137" s="282" t="s">
        <v>397</v>
      </c>
      <c r="D137" s="281" t="s">
        <v>23</v>
      </c>
      <c r="E137" s="283">
        <v>0.17</v>
      </c>
      <c r="F137" s="283">
        <v>2.5159999999999998E-2</v>
      </c>
    </row>
    <row r="138" spans="1:7" s="279" customFormat="1" ht="24" outlineLevel="1">
      <c r="A138" s="280" t="s">
        <v>398</v>
      </c>
      <c r="B138" s="281" t="s">
        <v>399</v>
      </c>
      <c r="C138" s="282" t="s">
        <v>400</v>
      </c>
      <c r="D138" s="281" t="s">
        <v>25</v>
      </c>
      <c r="E138" s="283">
        <v>0.26</v>
      </c>
      <c r="F138" s="283">
        <v>3.848E-2</v>
      </c>
    </row>
    <row r="139" spans="1:7" s="226" customFormat="1">
      <c r="A139" s="255" t="s">
        <v>401</v>
      </c>
      <c r="B139" s="256" t="s">
        <v>402</v>
      </c>
      <c r="C139" s="256" t="s">
        <v>403</v>
      </c>
      <c r="D139" s="257" t="s">
        <v>404</v>
      </c>
      <c r="E139" s="284">
        <v>8</v>
      </c>
      <c r="F139" s="285"/>
      <c r="G139" s="260"/>
    </row>
    <row r="140" spans="1:7" s="226" customFormat="1">
      <c r="A140" s="255" t="s">
        <v>405</v>
      </c>
      <c r="B140" s="256" t="s">
        <v>406</v>
      </c>
      <c r="C140" s="256" t="s">
        <v>407</v>
      </c>
      <c r="D140" s="257" t="s">
        <v>404</v>
      </c>
      <c r="E140" s="284">
        <v>1</v>
      </c>
      <c r="F140" s="285"/>
      <c r="G140" s="260"/>
    </row>
    <row r="141" spans="1:7" s="226" customFormat="1">
      <c r="A141" s="255" t="s">
        <v>408</v>
      </c>
      <c r="B141" s="256" t="s">
        <v>409</v>
      </c>
      <c r="C141" s="256" t="s">
        <v>410</v>
      </c>
      <c r="D141" s="257" t="s">
        <v>25</v>
      </c>
      <c r="E141" s="258">
        <v>0.5</v>
      </c>
      <c r="F141" s="259"/>
      <c r="G141" s="260"/>
    </row>
    <row r="142" spans="1:7" s="265" customFormat="1" outlineLevel="1">
      <c r="A142" s="261" t="s">
        <v>411</v>
      </c>
      <c r="B142" s="262" t="s">
        <v>18</v>
      </c>
      <c r="C142" s="263" t="s">
        <v>20</v>
      </c>
      <c r="D142" s="262" t="s">
        <v>21</v>
      </c>
      <c r="E142" s="264">
        <v>10.7</v>
      </c>
      <c r="F142" s="264">
        <v>5.35</v>
      </c>
    </row>
    <row r="143" spans="1:7" s="270" customFormat="1" outlineLevel="1">
      <c r="A143" s="266" t="s">
        <v>412</v>
      </c>
      <c r="B143" s="267" t="s">
        <v>371</v>
      </c>
      <c r="C143" s="268" t="s">
        <v>372</v>
      </c>
      <c r="D143" s="267" t="s">
        <v>22</v>
      </c>
      <c r="E143" s="269">
        <v>0.47</v>
      </c>
      <c r="F143" s="269">
        <v>0.23499999999999999</v>
      </c>
    </row>
    <row r="144" spans="1:7" s="270" customFormat="1" outlineLevel="1">
      <c r="A144" s="271" t="s">
        <v>413</v>
      </c>
      <c r="B144" s="272" t="s">
        <v>414</v>
      </c>
      <c r="C144" s="273" t="s">
        <v>132</v>
      </c>
      <c r="D144" s="272" t="s">
        <v>22</v>
      </c>
      <c r="E144" s="274">
        <v>0.1</v>
      </c>
      <c r="F144" s="274">
        <v>0.05</v>
      </c>
    </row>
    <row r="145" spans="1:7" s="279" customFormat="1" outlineLevel="1">
      <c r="A145" s="275" t="s">
        <v>415</v>
      </c>
      <c r="B145" s="276" t="s">
        <v>416</v>
      </c>
      <c r="C145" s="277" t="s">
        <v>417</v>
      </c>
      <c r="D145" s="276" t="s">
        <v>25</v>
      </c>
      <c r="E145" s="278">
        <v>1.0149999999999999</v>
      </c>
      <c r="F145" s="278">
        <v>0.50749999999999995</v>
      </c>
    </row>
    <row r="146" spans="1:7" s="279" customFormat="1" outlineLevel="1">
      <c r="A146" s="280" t="s">
        <v>418</v>
      </c>
      <c r="B146" s="281" t="s">
        <v>292</v>
      </c>
      <c r="C146" s="282" t="s">
        <v>293</v>
      </c>
      <c r="D146" s="281" t="s">
        <v>23</v>
      </c>
      <c r="E146" s="283">
        <v>4.0000000000000001E-3</v>
      </c>
      <c r="F146" s="283">
        <v>2E-3</v>
      </c>
    </row>
    <row r="147" spans="1:7" s="279" customFormat="1" outlineLevel="1">
      <c r="A147" s="280" t="s">
        <v>419</v>
      </c>
      <c r="B147" s="281" t="s">
        <v>420</v>
      </c>
      <c r="C147" s="282" t="s">
        <v>421</v>
      </c>
      <c r="D147" s="281" t="s">
        <v>23</v>
      </c>
      <c r="E147" s="283">
        <v>8.9999999999999993E-3</v>
      </c>
      <c r="F147" s="283">
        <v>4.4999999999999997E-3</v>
      </c>
    </row>
    <row r="148" spans="1:7" s="279" customFormat="1" ht="24" outlineLevel="1">
      <c r="A148" s="280" t="s">
        <v>422</v>
      </c>
      <c r="B148" s="281" t="s">
        <v>423</v>
      </c>
      <c r="C148" s="282" t="s">
        <v>424</v>
      </c>
      <c r="D148" s="281" t="s">
        <v>25</v>
      </c>
      <c r="E148" s="283">
        <v>0.02</v>
      </c>
      <c r="F148" s="283">
        <v>0.01</v>
      </c>
    </row>
    <row r="149" spans="1:7" s="279" customFormat="1" outlineLevel="1">
      <c r="A149" s="280" t="s">
        <v>425</v>
      </c>
      <c r="B149" s="281" t="s">
        <v>426</v>
      </c>
      <c r="C149" s="282" t="s">
        <v>427</v>
      </c>
      <c r="D149" s="281" t="s">
        <v>96</v>
      </c>
      <c r="E149" s="283">
        <v>0.72</v>
      </c>
      <c r="F149" s="283">
        <v>0.36</v>
      </c>
    </row>
    <row r="150" spans="1:7" ht="15.75" customHeight="1">
      <c r="A150" s="252" t="s">
        <v>428</v>
      </c>
      <c r="B150" s="253"/>
      <c r="C150" s="253"/>
      <c r="D150" s="253"/>
      <c r="E150" s="253"/>
      <c r="F150" s="254"/>
    </row>
    <row r="151" spans="1:7" s="226" customFormat="1">
      <c r="A151" s="255" t="s">
        <v>429</v>
      </c>
      <c r="B151" s="256" t="s">
        <v>430</v>
      </c>
      <c r="C151" s="256" t="s">
        <v>431</v>
      </c>
      <c r="D151" s="257" t="s">
        <v>25</v>
      </c>
      <c r="E151" s="258">
        <v>1</v>
      </c>
      <c r="F151" s="259"/>
      <c r="G151" s="260"/>
    </row>
    <row r="152" spans="1:7" s="265" customFormat="1" outlineLevel="1">
      <c r="A152" s="261" t="s">
        <v>432</v>
      </c>
      <c r="B152" s="262" t="s">
        <v>18</v>
      </c>
      <c r="C152" s="263" t="s">
        <v>20</v>
      </c>
      <c r="D152" s="262" t="s">
        <v>21</v>
      </c>
      <c r="E152" s="264">
        <v>9.59</v>
      </c>
      <c r="F152" s="264">
        <v>9.59</v>
      </c>
    </row>
    <row r="153" spans="1:7" s="270" customFormat="1" ht="24" outlineLevel="1">
      <c r="A153" s="266" t="s">
        <v>433</v>
      </c>
      <c r="B153" s="267" t="s">
        <v>179</v>
      </c>
      <c r="C153" s="268" t="s">
        <v>180</v>
      </c>
      <c r="D153" s="267" t="s">
        <v>22</v>
      </c>
      <c r="E153" s="269">
        <v>2.84</v>
      </c>
      <c r="F153" s="269">
        <v>2.84</v>
      </c>
    </row>
    <row r="154" spans="1:7" s="270" customFormat="1" ht="24" outlineLevel="1">
      <c r="A154" s="271" t="s">
        <v>434</v>
      </c>
      <c r="B154" s="272" t="s">
        <v>182</v>
      </c>
      <c r="C154" s="273" t="s">
        <v>183</v>
      </c>
      <c r="D154" s="272" t="s">
        <v>22</v>
      </c>
      <c r="E154" s="274">
        <v>5.68</v>
      </c>
      <c r="F154" s="274">
        <v>5.68</v>
      </c>
    </row>
    <row r="155" spans="1:7" s="226" customFormat="1" ht="26.4">
      <c r="A155" s="255" t="s">
        <v>435</v>
      </c>
      <c r="B155" s="256" t="s">
        <v>436</v>
      </c>
      <c r="C155" s="256" t="s">
        <v>437</v>
      </c>
      <c r="D155" s="257" t="s">
        <v>438</v>
      </c>
      <c r="E155" s="258">
        <v>0.1462</v>
      </c>
      <c r="F155" s="259"/>
      <c r="G155" s="260"/>
    </row>
    <row r="156" spans="1:7" s="265" customFormat="1" outlineLevel="1">
      <c r="A156" s="261" t="s">
        <v>439</v>
      </c>
      <c r="B156" s="262" t="s">
        <v>18</v>
      </c>
      <c r="C156" s="263" t="s">
        <v>20</v>
      </c>
      <c r="D156" s="262" t="s">
        <v>21</v>
      </c>
      <c r="E156" s="264">
        <v>10.84</v>
      </c>
      <c r="F156" s="264">
        <v>1.5848</v>
      </c>
    </row>
    <row r="157" spans="1:7" s="270" customFormat="1" outlineLevel="1">
      <c r="A157" s="266" t="s">
        <v>440</v>
      </c>
      <c r="B157" s="267" t="s">
        <v>371</v>
      </c>
      <c r="C157" s="268" t="s">
        <v>372</v>
      </c>
      <c r="D157" s="267" t="s">
        <v>22</v>
      </c>
      <c r="E157" s="269">
        <v>0.88</v>
      </c>
      <c r="F157" s="269">
        <v>0.12865599999999999</v>
      </c>
    </row>
    <row r="158" spans="1:7" s="270" customFormat="1" outlineLevel="1">
      <c r="A158" s="271" t="s">
        <v>441</v>
      </c>
      <c r="B158" s="272" t="s">
        <v>442</v>
      </c>
      <c r="C158" s="273" t="s">
        <v>443</v>
      </c>
      <c r="D158" s="272" t="s">
        <v>22</v>
      </c>
      <c r="E158" s="274">
        <v>3.65</v>
      </c>
      <c r="F158" s="274">
        <v>0.53363000000000005</v>
      </c>
    </row>
    <row r="159" spans="1:7" s="279" customFormat="1" outlineLevel="1">
      <c r="A159" s="275" t="s">
        <v>444</v>
      </c>
      <c r="B159" s="276" t="s">
        <v>445</v>
      </c>
      <c r="C159" s="277" t="s">
        <v>446</v>
      </c>
      <c r="D159" s="276" t="s">
        <v>25</v>
      </c>
      <c r="E159" s="278">
        <v>8</v>
      </c>
      <c r="F159" s="278">
        <v>1.1696</v>
      </c>
    </row>
    <row r="160" spans="1:7" s="279" customFormat="1" outlineLevel="1">
      <c r="A160" s="280" t="s">
        <v>447</v>
      </c>
      <c r="B160" s="281" t="s">
        <v>448</v>
      </c>
      <c r="C160" s="282" t="s">
        <v>449</v>
      </c>
      <c r="D160" s="281" t="s">
        <v>131</v>
      </c>
      <c r="E160" s="283">
        <v>2</v>
      </c>
      <c r="F160" s="283">
        <v>0.29239999999999999</v>
      </c>
    </row>
    <row r="161" spans="1:7" s="226" customFormat="1" ht="26.4">
      <c r="A161" s="255" t="s">
        <v>450</v>
      </c>
      <c r="B161" s="256" t="s">
        <v>98</v>
      </c>
      <c r="C161" s="256" t="s">
        <v>99</v>
      </c>
      <c r="D161" s="257" t="s">
        <v>23</v>
      </c>
      <c r="E161" s="258">
        <v>2</v>
      </c>
      <c r="F161" s="259"/>
      <c r="G161" s="260"/>
    </row>
    <row r="162" spans="1:7" s="265" customFormat="1" outlineLevel="1">
      <c r="A162" s="261" t="s">
        <v>451</v>
      </c>
      <c r="B162" s="262" t="s">
        <v>18</v>
      </c>
      <c r="C162" s="263" t="s">
        <v>20</v>
      </c>
      <c r="D162" s="262" t="s">
        <v>21</v>
      </c>
      <c r="E162" s="264">
        <v>0.57769999999999999</v>
      </c>
      <c r="F162" s="264">
        <v>1.1554</v>
      </c>
    </row>
    <row r="163" spans="1:7" s="270" customFormat="1" outlineLevel="1">
      <c r="A163" s="266" t="s">
        <v>452</v>
      </c>
      <c r="B163" s="267" t="s">
        <v>190</v>
      </c>
      <c r="C163" s="268" t="s">
        <v>191</v>
      </c>
      <c r="D163" s="267" t="s">
        <v>22</v>
      </c>
      <c r="E163" s="269">
        <v>0.28999999999999998</v>
      </c>
      <c r="F163" s="269">
        <v>0.57999999999999996</v>
      </c>
    </row>
    <row r="164" spans="1:7" s="226" customFormat="1" ht="52.8">
      <c r="A164" s="255" t="s">
        <v>453</v>
      </c>
      <c r="B164" s="256" t="s">
        <v>188</v>
      </c>
      <c r="C164" s="256" t="s">
        <v>189</v>
      </c>
      <c r="D164" s="257" t="s">
        <v>23</v>
      </c>
      <c r="E164" s="258">
        <v>2.1461999999999999</v>
      </c>
      <c r="F164" s="259"/>
      <c r="G164" s="260"/>
    </row>
    <row r="165" spans="1:7" s="270" customFormat="1" outlineLevel="1">
      <c r="A165" s="266" t="s">
        <v>454</v>
      </c>
      <c r="B165" s="267" t="s">
        <v>190</v>
      </c>
      <c r="C165" s="268" t="s">
        <v>191</v>
      </c>
      <c r="D165" s="267" t="s">
        <v>22</v>
      </c>
      <c r="E165" s="269">
        <v>6.9536000000000001E-2</v>
      </c>
      <c r="F165" s="269">
        <v>0.14923800000000001</v>
      </c>
    </row>
    <row r="166" spans="1:7" s="226" customFormat="1" ht="52.8">
      <c r="A166" s="255" t="s">
        <v>455</v>
      </c>
      <c r="B166" s="256" t="s">
        <v>456</v>
      </c>
      <c r="C166" s="256" t="s">
        <v>457</v>
      </c>
      <c r="D166" s="257" t="s">
        <v>23</v>
      </c>
      <c r="E166" s="258">
        <v>0.2089</v>
      </c>
      <c r="F166" s="259"/>
      <c r="G166" s="260"/>
    </row>
    <row r="167" spans="1:7" s="265" customFormat="1" outlineLevel="1">
      <c r="A167" s="261" t="s">
        <v>458</v>
      </c>
      <c r="B167" s="262" t="s">
        <v>18</v>
      </c>
      <c r="C167" s="263" t="s">
        <v>20</v>
      </c>
      <c r="D167" s="262" t="s">
        <v>21</v>
      </c>
      <c r="E167" s="264">
        <v>141.13</v>
      </c>
      <c r="F167" s="264">
        <v>29.482099999999999</v>
      </c>
    </row>
    <row r="168" spans="1:7" s="270" customFormat="1" ht="24" outlineLevel="1">
      <c r="A168" s="266" t="s">
        <v>459</v>
      </c>
      <c r="B168" s="267" t="s">
        <v>460</v>
      </c>
      <c r="C168" s="268" t="s">
        <v>461</v>
      </c>
      <c r="D168" s="267" t="s">
        <v>22</v>
      </c>
      <c r="E168" s="269">
        <v>0.6</v>
      </c>
      <c r="F168" s="269">
        <v>0.12534000000000001</v>
      </c>
    </row>
    <row r="169" spans="1:7" s="270" customFormat="1" outlineLevel="1">
      <c r="A169" s="271" t="s">
        <v>462</v>
      </c>
      <c r="B169" s="272" t="s">
        <v>463</v>
      </c>
      <c r="C169" s="273" t="s">
        <v>464</v>
      </c>
      <c r="D169" s="272" t="s">
        <v>22</v>
      </c>
      <c r="E169" s="274">
        <v>10.37</v>
      </c>
      <c r="F169" s="274">
        <v>2.1663000000000001</v>
      </c>
    </row>
    <row r="170" spans="1:7" s="270" customFormat="1" outlineLevel="1">
      <c r="A170" s="271" t="s">
        <v>465</v>
      </c>
      <c r="B170" s="272" t="s">
        <v>466</v>
      </c>
      <c r="C170" s="273" t="s">
        <v>467</v>
      </c>
      <c r="D170" s="272" t="s">
        <v>22</v>
      </c>
      <c r="E170" s="274">
        <v>39.4</v>
      </c>
      <c r="F170" s="274">
        <v>8.2307000000000006</v>
      </c>
    </row>
    <row r="171" spans="1:7" s="270" customFormat="1" outlineLevel="1">
      <c r="A171" s="271" t="s">
        <v>468</v>
      </c>
      <c r="B171" s="272" t="s">
        <v>469</v>
      </c>
      <c r="C171" s="273" t="s">
        <v>470</v>
      </c>
      <c r="D171" s="272" t="s">
        <v>22</v>
      </c>
      <c r="E171" s="274">
        <v>2</v>
      </c>
      <c r="F171" s="274">
        <v>0.4178</v>
      </c>
    </row>
    <row r="172" spans="1:7" s="270" customFormat="1" outlineLevel="1">
      <c r="A172" s="271" t="s">
        <v>471</v>
      </c>
      <c r="B172" s="272" t="s">
        <v>472</v>
      </c>
      <c r="C172" s="273" t="s">
        <v>473</v>
      </c>
      <c r="D172" s="272" t="s">
        <v>22</v>
      </c>
      <c r="E172" s="274">
        <v>18.8</v>
      </c>
      <c r="F172" s="274">
        <v>3.9272999999999998</v>
      </c>
    </row>
    <row r="173" spans="1:7" s="270" customFormat="1" outlineLevel="1">
      <c r="A173" s="271" t="s">
        <v>474</v>
      </c>
      <c r="B173" s="272" t="s">
        <v>475</v>
      </c>
      <c r="C173" s="273" t="s">
        <v>476</v>
      </c>
      <c r="D173" s="272" t="s">
        <v>22</v>
      </c>
      <c r="E173" s="274">
        <v>4</v>
      </c>
      <c r="F173" s="274">
        <v>0.83560000000000001</v>
      </c>
    </row>
    <row r="174" spans="1:7" s="270" customFormat="1" outlineLevel="1">
      <c r="A174" s="271" t="s">
        <v>477</v>
      </c>
      <c r="B174" s="272" t="s">
        <v>478</v>
      </c>
      <c r="C174" s="273" t="s">
        <v>479</v>
      </c>
      <c r="D174" s="272" t="s">
        <v>22</v>
      </c>
      <c r="E174" s="274">
        <v>30.3</v>
      </c>
      <c r="F174" s="274">
        <v>6.3296999999999999</v>
      </c>
    </row>
    <row r="175" spans="1:7" s="270" customFormat="1" outlineLevel="1">
      <c r="A175" s="271" t="s">
        <v>480</v>
      </c>
      <c r="B175" s="272" t="s">
        <v>481</v>
      </c>
      <c r="C175" s="273" t="s">
        <v>482</v>
      </c>
      <c r="D175" s="272" t="s">
        <v>22</v>
      </c>
      <c r="E175" s="274">
        <v>1.2</v>
      </c>
      <c r="F175" s="274">
        <v>0.25068000000000001</v>
      </c>
    </row>
    <row r="176" spans="1:7" s="270" customFormat="1" outlineLevel="1">
      <c r="A176" s="271" t="s">
        <v>483</v>
      </c>
      <c r="B176" s="272" t="s">
        <v>442</v>
      </c>
      <c r="C176" s="273" t="s">
        <v>443</v>
      </c>
      <c r="D176" s="272" t="s">
        <v>22</v>
      </c>
      <c r="E176" s="274">
        <v>0.9</v>
      </c>
      <c r="F176" s="274">
        <v>0.18801000000000001</v>
      </c>
    </row>
    <row r="177" spans="1:7" s="279" customFormat="1" outlineLevel="1">
      <c r="A177" s="275" t="s">
        <v>484</v>
      </c>
      <c r="B177" s="276" t="s">
        <v>445</v>
      </c>
      <c r="C177" s="277" t="s">
        <v>446</v>
      </c>
      <c r="D177" s="276" t="s">
        <v>25</v>
      </c>
      <c r="E177" s="278">
        <v>30.1</v>
      </c>
      <c r="F177" s="278">
        <v>6.2878999999999996</v>
      </c>
    </row>
    <row r="178" spans="1:7" s="279" customFormat="1" outlineLevel="1">
      <c r="A178" s="280" t="s">
        <v>485</v>
      </c>
      <c r="B178" s="281" t="s">
        <v>486</v>
      </c>
      <c r="C178" s="282" t="s">
        <v>487</v>
      </c>
      <c r="D178" s="281" t="s">
        <v>23</v>
      </c>
      <c r="E178" s="283">
        <v>1.9E-2</v>
      </c>
      <c r="F178" s="283">
        <v>3.9690000000000003E-3</v>
      </c>
    </row>
    <row r="179" spans="1:7" s="279" customFormat="1" outlineLevel="1">
      <c r="A179" s="280" t="s">
        <v>488</v>
      </c>
      <c r="B179" s="281" t="s">
        <v>489</v>
      </c>
      <c r="C179" s="282" t="s">
        <v>490</v>
      </c>
      <c r="D179" s="281" t="s">
        <v>404</v>
      </c>
      <c r="E179" s="283">
        <v>8</v>
      </c>
      <c r="F179" s="283">
        <v>1.6712</v>
      </c>
    </row>
    <row r="180" spans="1:7" s="279" customFormat="1" outlineLevel="1">
      <c r="A180" s="280" t="s">
        <v>491</v>
      </c>
      <c r="B180" s="281" t="s">
        <v>492</v>
      </c>
      <c r="C180" s="282" t="s">
        <v>493</v>
      </c>
      <c r="D180" s="281" t="s">
        <v>404</v>
      </c>
      <c r="E180" s="283">
        <v>4</v>
      </c>
      <c r="F180" s="283">
        <v>0.83560000000000001</v>
      </c>
    </row>
    <row r="181" spans="1:7" s="279" customFormat="1" outlineLevel="1">
      <c r="A181" s="280" t="s">
        <v>494</v>
      </c>
      <c r="B181" s="281" t="s">
        <v>448</v>
      </c>
      <c r="C181" s="282" t="s">
        <v>449</v>
      </c>
      <c r="D181" s="281" t="s">
        <v>131</v>
      </c>
      <c r="E181" s="283">
        <v>5.12</v>
      </c>
      <c r="F181" s="283">
        <v>1.0696000000000001</v>
      </c>
    </row>
    <row r="182" spans="1:7" s="226" customFormat="1" ht="26.4">
      <c r="A182" s="255" t="s">
        <v>495</v>
      </c>
      <c r="B182" s="256" t="s">
        <v>496</v>
      </c>
      <c r="C182" s="256" t="s">
        <v>497</v>
      </c>
      <c r="D182" s="257" t="s">
        <v>173</v>
      </c>
      <c r="E182" s="258">
        <v>0.01</v>
      </c>
      <c r="F182" s="259"/>
      <c r="G182" s="260"/>
    </row>
    <row r="183" spans="1:7" s="265" customFormat="1" outlineLevel="1">
      <c r="A183" s="261" t="s">
        <v>498</v>
      </c>
      <c r="B183" s="262" t="s">
        <v>18</v>
      </c>
      <c r="C183" s="263" t="s">
        <v>20</v>
      </c>
      <c r="D183" s="262" t="s">
        <v>21</v>
      </c>
      <c r="E183" s="264">
        <v>180</v>
      </c>
      <c r="F183" s="264">
        <v>1.8</v>
      </c>
    </row>
    <row r="184" spans="1:7" s="270" customFormat="1" outlineLevel="1">
      <c r="A184" s="266" t="s">
        <v>499</v>
      </c>
      <c r="B184" s="267" t="s">
        <v>500</v>
      </c>
      <c r="C184" s="268" t="s">
        <v>501</v>
      </c>
      <c r="D184" s="267" t="s">
        <v>22</v>
      </c>
      <c r="E184" s="269">
        <v>48</v>
      </c>
      <c r="F184" s="269">
        <v>0.48</v>
      </c>
    </row>
    <row r="185" spans="1:7" s="270" customFormat="1" outlineLevel="1">
      <c r="A185" s="271" t="s">
        <v>502</v>
      </c>
      <c r="B185" s="272" t="s">
        <v>414</v>
      </c>
      <c r="C185" s="273" t="s">
        <v>132</v>
      </c>
      <c r="D185" s="272" t="s">
        <v>22</v>
      </c>
      <c r="E185" s="274">
        <v>0.13</v>
      </c>
      <c r="F185" s="274">
        <v>1.2999999999999999E-3</v>
      </c>
    </row>
    <row r="186" spans="1:7" s="279" customFormat="1" outlineLevel="1">
      <c r="A186" s="275" t="s">
        <v>503</v>
      </c>
      <c r="B186" s="276" t="s">
        <v>416</v>
      </c>
      <c r="C186" s="277" t="s">
        <v>417</v>
      </c>
      <c r="D186" s="276" t="s">
        <v>25</v>
      </c>
      <c r="E186" s="278">
        <v>102</v>
      </c>
      <c r="F186" s="278">
        <v>1.02</v>
      </c>
    </row>
    <row r="187" spans="1:7" s="279" customFormat="1" outlineLevel="1">
      <c r="A187" s="280" t="s">
        <v>504</v>
      </c>
      <c r="B187" s="281" t="s">
        <v>505</v>
      </c>
      <c r="C187" s="282" t="s">
        <v>506</v>
      </c>
      <c r="D187" s="281" t="s">
        <v>96</v>
      </c>
      <c r="E187" s="283">
        <v>250</v>
      </c>
      <c r="F187" s="283">
        <v>2.5</v>
      </c>
    </row>
    <row r="188" spans="1:7" s="226" customFormat="1" ht="26.4">
      <c r="A188" s="255" t="s">
        <v>507</v>
      </c>
      <c r="B188" s="256" t="s">
        <v>508</v>
      </c>
      <c r="C188" s="256" t="s">
        <v>509</v>
      </c>
      <c r="D188" s="257" t="s">
        <v>404</v>
      </c>
      <c r="E188" s="258">
        <v>40</v>
      </c>
      <c r="F188" s="259"/>
      <c r="G188" s="260"/>
    </row>
    <row r="189" spans="1:7" s="265" customFormat="1" outlineLevel="1">
      <c r="A189" s="261" t="s">
        <v>510</v>
      </c>
      <c r="B189" s="262" t="s">
        <v>18</v>
      </c>
      <c r="C189" s="263" t="s">
        <v>20</v>
      </c>
      <c r="D189" s="262" t="s">
        <v>21</v>
      </c>
      <c r="E189" s="264">
        <v>0.6</v>
      </c>
      <c r="F189" s="264">
        <v>24</v>
      </c>
    </row>
    <row r="190" spans="1:7" s="270" customFormat="1" outlineLevel="1">
      <c r="A190" s="266" t="s">
        <v>511</v>
      </c>
      <c r="B190" s="267" t="s">
        <v>371</v>
      </c>
      <c r="C190" s="268" t="s">
        <v>372</v>
      </c>
      <c r="D190" s="267" t="s">
        <v>22</v>
      </c>
      <c r="E190" s="269">
        <v>0.04</v>
      </c>
      <c r="F190" s="269">
        <v>1.6</v>
      </c>
    </row>
    <row r="191" spans="1:7" s="270" customFormat="1" outlineLevel="1">
      <c r="A191" s="271" t="s">
        <v>512</v>
      </c>
      <c r="B191" s="272" t="s">
        <v>414</v>
      </c>
      <c r="C191" s="273" t="s">
        <v>132</v>
      </c>
      <c r="D191" s="272" t="s">
        <v>22</v>
      </c>
      <c r="E191" s="274">
        <v>0.04</v>
      </c>
      <c r="F191" s="274">
        <v>1.6</v>
      </c>
    </row>
    <row r="192" spans="1:7" s="279" customFormat="1" outlineLevel="1">
      <c r="A192" s="275" t="s">
        <v>513</v>
      </c>
      <c r="B192" s="276" t="s">
        <v>514</v>
      </c>
      <c r="C192" s="277" t="s">
        <v>515</v>
      </c>
      <c r="D192" s="276" t="s">
        <v>25</v>
      </c>
      <c r="E192" s="278">
        <v>0.01</v>
      </c>
      <c r="F192" s="278">
        <v>0.4</v>
      </c>
    </row>
    <row r="193" spans="1:7" s="226" customFormat="1">
      <c r="A193" s="255" t="s">
        <v>516</v>
      </c>
      <c r="B193" s="256" t="s">
        <v>517</v>
      </c>
      <c r="C193" s="256" t="s">
        <v>518</v>
      </c>
      <c r="D193" s="257" t="s">
        <v>404</v>
      </c>
      <c r="E193" s="284">
        <v>40</v>
      </c>
      <c r="F193" s="285"/>
      <c r="G193" s="260"/>
    </row>
    <row r="194" spans="1:7" s="226" customFormat="1">
      <c r="A194" s="255" t="s">
        <v>519</v>
      </c>
      <c r="B194" s="256" t="s">
        <v>523</v>
      </c>
      <c r="C194" s="256" t="s">
        <v>524</v>
      </c>
      <c r="D194" s="257" t="s">
        <v>131</v>
      </c>
      <c r="E194" s="284">
        <v>40.4</v>
      </c>
      <c r="F194" s="285"/>
      <c r="G194" s="260"/>
    </row>
    <row r="195" spans="1:7" s="226" customFormat="1" ht="52.8">
      <c r="A195" s="255" t="s">
        <v>522</v>
      </c>
      <c r="B195" s="256" t="s">
        <v>188</v>
      </c>
      <c r="C195" s="256" t="s">
        <v>189</v>
      </c>
      <c r="D195" s="257" t="s">
        <v>23</v>
      </c>
      <c r="E195" s="258">
        <v>0.52</v>
      </c>
      <c r="F195" s="259"/>
      <c r="G195" s="260"/>
    </row>
    <row r="196" spans="1:7" s="270" customFormat="1" outlineLevel="1">
      <c r="A196" s="266" t="s">
        <v>991</v>
      </c>
      <c r="B196" s="267" t="s">
        <v>190</v>
      </c>
      <c r="C196" s="268" t="s">
        <v>191</v>
      </c>
      <c r="D196" s="267" t="s">
        <v>22</v>
      </c>
      <c r="E196" s="269">
        <v>6.9536000000000001E-2</v>
      </c>
      <c r="F196" s="269">
        <v>3.6158999999999997E-2</v>
      </c>
    </row>
    <row r="197" spans="1:7" ht="15.75" customHeight="1">
      <c r="A197" s="252" t="s">
        <v>527</v>
      </c>
      <c r="B197" s="253"/>
      <c r="C197" s="253"/>
      <c r="D197" s="253"/>
      <c r="E197" s="253"/>
      <c r="F197" s="254"/>
    </row>
    <row r="198" spans="1:7" s="226" customFormat="1" ht="26.4">
      <c r="A198" s="255" t="s">
        <v>525</v>
      </c>
      <c r="B198" s="256" t="s">
        <v>529</v>
      </c>
      <c r="C198" s="256" t="s">
        <v>992</v>
      </c>
      <c r="D198" s="257" t="s">
        <v>162</v>
      </c>
      <c r="E198" s="258">
        <v>1.94</v>
      </c>
      <c r="F198" s="259"/>
      <c r="G198" s="260"/>
    </row>
    <row r="199" spans="1:7" s="265" customFormat="1" outlineLevel="1">
      <c r="A199" s="261" t="s">
        <v>526</v>
      </c>
      <c r="B199" s="262" t="s">
        <v>18</v>
      </c>
      <c r="C199" s="263" t="s">
        <v>20</v>
      </c>
      <c r="D199" s="262" t="s">
        <v>21</v>
      </c>
      <c r="E199" s="264">
        <v>37.799999999999997</v>
      </c>
      <c r="F199" s="264">
        <v>73.331999999999994</v>
      </c>
    </row>
    <row r="200" spans="1:7" s="270" customFormat="1" outlineLevel="1">
      <c r="A200" s="266" t="s">
        <v>993</v>
      </c>
      <c r="B200" s="267" t="s">
        <v>371</v>
      </c>
      <c r="C200" s="268" t="s">
        <v>372</v>
      </c>
      <c r="D200" s="267" t="s">
        <v>22</v>
      </c>
      <c r="E200" s="269">
        <v>2.2200000000000002</v>
      </c>
      <c r="F200" s="269">
        <v>4.3068</v>
      </c>
    </row>
    <row r="201" spans="1:7" s="270" customFormat="1" outlineLevel="1">
      <c r="A201" s="271" t="s">
        <v>994</v>
      </c>
      <c r="B201" s="272" t="s">
        <v>414</v>
      </c>
      <c r="C201" s="273" t="s">
        <v>132</v>
      </c>
      <c r="D201" s="272" t="s">
        <v>22</v>
      </c>
      <c r="E201" s="274">
        <v>0.2</v>
      </c>
      <c r="F201" s="274">
        <v>0.38800000000000001</v>
      </c>
    </row>
    <row r="202" spans="1:7" s="270" customFormat="1" outlineLevel="1">
      <c r="A202" s="271" t="s">
        <v>995</v>
      </c>
      <c r="B202" s="272" t="s">
        <v>442</v>
      </c>
      <c r="C202" s="273" t="s">
        <v>443</v>
      </c>
      <c r="D202" s="272" t="s">
        <v>22</v>
      </c>
      <c r="E202" s="274">
        <v>2.0299999999999998</v>
      </c>
      <c r="F202" s="274">
        <v>3.9382000000000001</v>
      </c>
    </row>
    <row r="203" spans="1:7" s="279" customFormat="1" outlineLevel="1">
      <c r="A203" s="275" t="s">
        <v>996</v>
      </c>
      <c r="B203" s="276" t="s">
        <v>445</v>
      </c>
      <c r="C203" s="277" t="s">
        <v>446</v>
      </c>
      <c r="D203" s="276" t="s">
        <v>25</v>
      </c>
      <c r="E203" s="278">
        <v>3.04</v>
      </c>
      <c r="F203" s="278">
        <v>5.8975999999999997</v>
      </c>
    </row>
    <row r="204" spans="1:7" s="279" customFormat="1" outlineLevel="1">
      <c r="A204" s="280" t="s">
        <v>997</v>
      </c>
      <c r="B204" s="281" t="s">
        <v>537</v>
      </c>
      <c r="C204" s="282" t="s">
        <v>449</v>
      </c>
      <c r="D204" s="281" t="s">
        <v>131</v>
      </c>
      <c r="E204" s="283">
        <v>0.75</v>
      </c>
      <c r="F204" s="283">
        <v>1.4550000000000001</v>
      </c>
    </row>
    <row r="205" spans="1:7" s="226" customFormat="1" ht="26.4">
      <c r="A205" s="255" t="s">
        <v>528</v>
      </c>
      <c r="B205" s="256" t="s">
        <v>548</v>
      </c>
      <c r="C205" s="256" t="s">
        <v>549</v>
      </c>
      <c r="D205" s="257" t="s">
        <v>162</v>
      </c>
      <c r="E205" s="258">
        <v>0.06</v>
      </c>
      <c r="F205" s="259"/>
      <c r="G205" s="260"/>
    </row>
    <row r="206" spans="1:7" s="265" customFormat="1" outlineLevel="1">
      <c r="A206" s="261" t="s">
        <v>531</v>
      </c>
      <c r="B206" s="262" t="s">
        <v>18</v>
      </c>
      <c r="C206" s="263" t="s">
        <v>20</v>
      </c>
      <c r="D206" s="262" t="s">
        <v>21</v>
      </c>
      <c r="E206" s="264">
        <v>37.799999999999997</v>
      </c>
      <c r="F206" s="264">
        <v>2.2679999999999998</v>
      </c>
    </row>
    <row r="207" spans="1:7" s="270" customFormat="1" outlineLevel="1">
      <c r="A207" s="266" t="s">
        <v>532</v>
      </c>
      <c r="B207" s="267" t="s">
        <v>371</v>
      </c>
      <c r="C207" s="268" t="s">
        <v>372</v>
      </c>
      <c r="D207" s="267" t="s">
        <v>22</v>
      </c>
      <c r="E207" s="269">
        <v>2.2200000000000002</v>
      </c>
      <c r="F207" s="269">
        <v>0.13320000000000001</v>
      </c>
    </row>
    <row r="208" spans="1:7" s="270" customFormat="1" outlineLevel="1">
      <c r="A208" s="271" t="s">
        <v>533</v>
      </c>
      <c r="B208" s="272" t="s">
        <v>414</v>
      </c>
      <c r="C208" s="273" t="s">
        <v>132</v>
      </c>
      <c r="D208" s="272" t="s">
        <v>22</v>
      </c>
      <c r="E208" s="274">
        <v>0.2</v>
      </c>
      <c r="F208" s="274">
        <v>1.2E-2</v>
      </c>
    </row>
    <row r="209" spans="1:7" s="270" customFormat="1" outlineLevel="1">
      <c r="A209" s="271" t="s">
        <v>534</v>
      </c>
      <c r="B209" s="272" t="s">
        <v>442</v>
      </c>
      <c r="C209" s="273" t="s">
        <v>443</v>
      </c>
      <c r="D209" s="272" t="s">
        <v>22</v>
      </c>
      <c r="E209" s="274">
        <v>2.0299999999999998</v>
      </c>
      <c r="F209" s="274">
        <v>0.12180000000000001</v>
      </c>
    </row>
    <row r="210" spans="1:7" s="279" customFormat="1" outlineLevel="1">
      <c r="A210" s="275" t="s">
        <v>535</v>
      </c>
      <c r="B210" s="276" t="s">
        <v>445</v>
      </c>
      <c r="C210" s="277" t="s">
        <v>446</v>
      </c>
      <c r="D210" s="276" t="s">
        <v>25</v>
      </c>
      <c r="E210" s="278">
        <v>3.04</v>
      </c>
      <c r="F210" s="278">
        <v>0.18240000000000001</v>
      </c>
    </row>
    <row r="211" spans="1:7" s="279" customFormat="1" outlineLevel="1">
      <c r="A211" s="280" t="s">
        <v>536</v>
      </c>
      <c r="B211" s="281" t="s">
        <v>537</v>
      </c>
      <c r="C211" s="282" t="s">
        <v>449</v>
      </c>
      <c r="D211" s="281" t="s">
        <v>131</v>
      </c>
      <c r="E211" s="283">
        <v>0.75</v>
      </c>
      <c r="F211" s="283">
        <v>4.4999999999999998E-2</v>
      </c>
    </row>
    <row r="212" spans="1:7" s="226" customFormat="1" ht="26.4">
      <c r="A212" s="255" t="s">
        <v>538</v>
      </c>
      <c r="B212" s="256" t="s">
        <v>998</v>
      </c>
      <c r="C212" s="256" t="s">
        <v>999</v>
      </c>
      <c r="D212" s="257" t="s">
        <v>162</v>
      </c>
      <c r="E212" s="258">
        <v>0.02</v>
      </c>
      <c r="F212" s="259"/>
      <c r="G212" s="260"/>
    </row>
    <row r="213" spans="1:7" s="265" customFormat="1" outlineLevel="1">
      <c r="A213" s="261" t="s">
        <v>541</v>
      </c>
      <c r="B213" s="262" t="s">
        <v>18</v>
      </c>
      <c r="C213" s="263" t="s">
        <v>20</v>
      </c>
      <c r="D213" s="262" t="s">
        <v>21</v>
      </c>
      <c r="E213" s="264">
        <v>22.4</v>
      </c>
      <c r="F213" s="264">
        <v>0.44800000000000001</v>
      </c>
    </row>
    <row r="214" spans="1:7" s="270" customFormat="1" outlineLevel="1">
      <c r="A214" s="266" t="s">
        <v>542</v>
      </c>
      <c r="B214" s="267" t="s">
        <v>371</v>
      </c>
      <c r="C214" s="268" t="s">
        <v>372</v>
      </c>
      <c r="D214" s="267" t="s">
        <v>22</v>
      </c>
      <c r="E214" s="269">
        <v>1.67</v>
      </c>
      <c r="F214" s="269">
        <v>3.3399999999999999E-2</v>
      </c>
    </row>
    <row r="215" spans="1:7" s="270" customFormat="1" outlineLevel="1">
      <c r="A215" s="271" t="s">
        <v>543</v>
      </c>
      <c r="B215" s="272" t="s">
        <v>414</v>
      </c>
      <c r="C215" s="273" t="s">
        <v>132</v>
      </c>
      <c r="D215" s="272" t="s">
        <v>22</v>
      </c>
      <c r="E215" s="274">
        <v>0.2</v>
      </c>
      <c r="F215" s="274">
        <v>4.0000000000000001E-3</v>
      </c>
    </row>
    <row r="216" spans="1:7" s="270" customFormat="1" outlineLevel="1">
      <c r="A216" s="271" t="s">
        <v>544</v>
      </c>
      <c r="B216" s="272" t="s">
        <v>442</v>
      </c>
      <c r="C216" s="273" t="s">
        <v>443</v>
      </c>
      <c r="D216" s="272" t="s">
        <v>22</v>
      </c>
      <c r="E216" s="274">
        <v>1.53</v>
      </c>
      <c r="F216" s="274">
        <v>3.0599999999999999E-2</v>
      </c>
    </row>
    <row r="217" spans="1:7" s="279" customFormat="1" outlineLevel="1">
      <c r="A217" s="275" t="s">
        <v>545</v>
      </c>
      <c r="B217" s="276" t="s">
        <v>445</v>
      </c>
      <c r="C217" s="277" t="s">
        <v>446</v>
      </c>
      <c r="D217" s="276" t="s">
        <v>25</v>
      </c>
      <c r="E217" s="278">
        <v>0.88</v>
      </c>
      <c r="F217" s="278">
        <v>1.7600000000000001E-2</v>
      </c>
    </row>
    <row r="218" spans="1:7" s="279" customFormat="1" outlineLevel="1">
      <c r="A218" s="280" t="s">
        <v>546</v>
      </c>
      <c r="B218" s="281" t="s">
        <v>537</v>
      </c>
      <c r="C218" s="282" t="s">
        <v>449</v>
      </c>
      <c r="D218" s="281" t="s">
        <v>131</v>
      </c>
      <c r="E218" s="283">
        <v>0.22</v>
      </c>
      <c r="F218" s="283">
        <v>4.4000000000000003E-3</v>
      </c>
    </row>
    <row r="219" spans="1:7" s="226" customFormat="1" ht="26.4">
      <c r="A219" s="255" t="s">
        <v>547</v>
      </c>
      <c r="B219" s="256" t="s">
        <v>1000</v>
      </c>
      <c r="C219" s="256" t="s">
        <v>1001</v>
      </c>
      <c r="D219" s="257" t="s">
        <v>162</v>
      </c>
      <c r="E219" s="258">
        <v>0.02</v>
      </c>
      <c r="F219" s="259"/>
      <c r="G219" s="260"/>
    </row>
    <row r="220" spans="1:7" s="265" customFormat="1" outlineLevel="1">
      <c r="A220" s="261" t="s">
        <v>550</v>
      </c>
      <c r="B220" s="262" t="s">
        <v>18</v>
      </c>
      <c r="C220" s="263" t="s">
        <v>20</v>
      </c>
      <c r="D220" s="262" t="s">
        <v>21</v>
      </c>
      <c r="E220" s="264">
        <v>33.799999999999997</v>
      </c>
      <c r="F220" s="264">
        <v>0.67600000000000005</v>
      </c>
    </row>
    <row r="221" spans="1:7" s="270" customFormat="1" outlineLevel="1">
      <c r="A221" s="266" t="s">
        <v>551</v>
      </c>
      <c r="B221" s="267" t="s">
        <v>371</v>
      </c>
      <c r="C221" s="268" t="s">
        <v>372</v>
      </c>
      <c r="D221" s="267" t="s">
        <v>22</v>
      </c>
      <c r="E221" s="269">
        <v>1.94</v>
      </c>
      <c r="F221" s="269">
        <v>3.8800000000000001E-2</v>
      </c>
    </row>
    <row r="222" spans="1:7" s="270" customFormat="1" outlineLevel="1">
      <c r="A222" s="271" t="s">
        <v>552</v>
      </c>
      <c r="B222" s="272" t="s">
        <v>414</v>
      </c>
      <c r="C222" s="273" t="s">
        <v>132</v>
      </c>
      <c r="D222" s="272" t="s">
        <v>22</v>
      </c>
      <c r="E222" s="274">
        <v>0.2</v>
      </c>
      <c r="F222" s="274">
        <v>4.0000000000000001E-3</v>
      </c>
    </row>
    <row r="223" spans="1:7" s="270" customFormat="1" outlineLevel="1">
      <c r="A223" s="271" t="s">
        <v>553</v>
      </c>
      <c r="B223" s="272" t="s">
        <v>442</v>
      </c>
      <c r="C223" s="273" t="s">
        <v>443</v>
      </c>
      <c r="D223" s="272" t="s">
        <v>22</v>
      </c>
      <c r="E223" s="274">
        <v>1.78</v>
      </c>
      <c r="F223" s="274">
        <v>3.56E-2</v>
      </c>
    </row>
    <row r="224" spans="1:7" s="279" customFormat="1" outlineLevel="1">
      <c r="A224" s="275" t="s">
        <v>554</v>
      </c>
      <c r="B224" s="276" t="s">
        <v>445</v>
      </c>
      <c r="C224" s="277" t="s">
        <v>446</v>
      </c>
      <c r="D224" s="276" t="s">
        <v>25</v>
      </c>
      <c r="E224" s="278">
        <v>1.36</v>
      </c>
      <c r="F224" s="278">
        <v>2.7199999999999998E-2</v>
      </c>
    </row>
    <row r="225" spans="1:7" s="279" customFormat="1" outlineLevel="1">
      <c r="A225" s="280" t="s">
        <v>555</v>
      </c>
      <c r="B225" s="281" t="s">
        <v>537</v>
      </c>
      <c r="C225" s="282" t="s">
        <v>449</v>
      </c>
      <c r="D225" s="281" t="s">
        <v>131</v>
      </c>
      <c r="E225" s="283">
        <v>0.34</v>
      </c>
      <c r="F225" s="283">
        <v>6.7999999999999996E-3</v>
      </c>
    </row>
    <row r="226" spans="1:7" s="226" customFormat="1" ht="26.4">
      <c r="A226" s="255" t="s">
        <v>556</v>
      </c>
      <c r="B226" s="256" t="s">
        <v>566</v>
      </c>
      <c r="C226" s="256" t="s">
        <v>567</v>
      </c>
      <c r="D226" s="257" t="s">
        <v>162</v>
      </c>
      <c r="E226" s="258">
        <v>0.02</v>
      </c>
      <c r="F226" s="259"/>
      <c r="G226" s="260"/>
    </row>
    <row r="227" spans="1:7" s="265" customFormat="1" outlineLevel="1">
      <c r="A227" s="261" t="s">
        <v>559</v>
      </c>
      <c r="B227" s="262" t="s">
        <v>18</v>
      </c>
      <c r="C227" s="263" t="s">
        <v>20</v>
      </c>
      <c r="D227" s="262" t="s">
        <v>21</v>
      </c>
      <c r="E227" s="264">
        <v>35.1</v>
      </c>
      <c r="F227" s="264">
        <v>0.70199999999999996</v>
      </c>
    </row>
    <row r="228" spans="1:7" s="270" customFormat="1" outlineLevel="1">
      <c r="A228" s="266" t="s">
        <v>560</v>
      </c>
      <c r="B228" s="267" t="s">
        <v>371</v>
      </c>
      <c r="C228" s="268" t="s">
        <v>372</v>
      </c>
      <c r="D228" s="267" t="s">
        <v>22</v>
      </c>
      <c r="E228" s="269">
        <v>1.94</v>
      </c>
      <c r="F228" s="269">
        <v>3.8800000000000001E-2</v>
      </c>
    </row>
    <row r="229" spans="1:7" s="270" customFormat="1" outlineLevel="1">
      <c r="A229" s="271" t="s">
        <v>561</v>
      </c>
      <c r="B229" s="272" t="s">
        <v>414</v>
      </c>
      <c r="C229" s="273" t="s">
        <v>132</v>
      </c>
      <c r="D229" s="272" t="s">
        <v>22</v>
      </c>
      <c r="E229" s="274">
        <v>0.2</v>
      </c>
      <c r="F229" s="274">
        <v>4.0000000000000001E-3</v>
      </c>
    </row>
    <row r="230" spans="1:7" s="270" customFormat="1" outlineLevel="1">
      <c r="A230" s="271" t="s">
        <v>562</v>
      </c>
      <c r="B230" s="272" t="s">
        <v>442</v>
      </c>
      <c r="C230" s="273" t="s">
        <v>443</v>
      </c>
      <c r="D230" s="272" t="s">
        <v>22</v>
      </c>
      <c r="E230" s="274">
        <v>1.78</v>
      </c>
      <c r="F230" s="274">
        <v>3.56E-2</v>
      </c>
    </row>
    <row r="231" spans="1:7" s="279" customFormat="1" outlineLevel="1">
      <c r="A231" s="275" t="s">
        <v>563</v>
      </c>
      <c r="B231" s="276" t="s">
        <v>445</v>
      </c>
      <c r="C231" s="277" t="s">
        <v>446</v>
      </c>
      <c r="D231" s="276" t="s">
        <v>25</v>
      </c>
      <c r="E231" s="278">
        <v>1.65</v>
      </c>
      <c r="F231" s="278">
        <v>3.3000000000000002E-2</v>
      </c>
    </row>
    <row r="232" spans="1:7" s="279" customFormat="1" outlineLevel="1">
      <c r="A232" s="280" t="s">
        <v>564</v>
      </c>
      <c r="B232" s="281" t="s">
        <v>537</v>
      </c>
      <c r="C232" s="282" t="s">
        <v>449</v>
      </c>
      <c r="D232" s="281" t="s">
        <v>131</v>
      </c>
      <c r="E232" s="283">
        <v>0.41</v>
      </c>
      <c r="F232" s="283">
        <v>8.2000000000000007E-3</v>
      </c>
    </row>
    <row r="233" spans="1:7" s="226" customFormat="1" ht="26.4">
      <c r="A233" s="255" t="s">
        <v>565</v>
      </c>
      <c r="B233" s="256" t="s">
        <v>548</v>
      </c>
      <c r="C233" s="256" t="s">
        <v>575</v>
      </c>
      <c r="D233" s="257" t="s">
        <v>162</v>
      </c>
      <c r="E233" s="258">
        <v>0.02</v>
      </c>
      <c r="F233" s="259"/>
      <c r="G233" s="260"/>
    </row>
    <row r="234" spans="1:7" s="265" customFormat="1" outlineLevel="1">
      <c r="A234" s="261" t="s">
        <v>568</v>
      </c>
      <c r="B234" s="262" t="s">
        <v>18</v>
      </c>
      <c r="C234" s="263" t="s">
        <v>20</v>
      </c>
      <c r="D234" s="262" t="s">
        <v>21</v>
      </c>
      <c r="E234" s="264">
        <v>37.799999999999997</v>
      </c>
      <c r="F234" s="264">
        <v>0.75600000000000001</v>
      </c>
    </row>
    <row r="235" spans="1:7" s="270" customFormat="1" outlineLevel="1">
      <c r="A235" s="266" t="s">
        <v>569</v>
      </c>
      <c r="B235" s="267" t="s">
        <v>371</v>
      </c>
      <c r="C235" s="268" t="s">
        <v>372</v>
      </c>
      <c r="D235" s="267" t="s">
        <v>22</v>
      </c>
      <c r="E235" s="269">
        <v>2.2200000000000002</v>
      </c>
      <c r="F235" s="269">
        <v>4.4400000000000002E-2</v>
      </c>
    </row>
    <row r="236" spans="1:7" s="270" customFormat="1" outlineLevel="1">
      <c r="A236" s="271" t="s">
        <v>570</v>
      </c>
      <c r="B236" s="272" t="s">
        <v>414</v>
      </c>
      <c r="C236" s="273" t="s">
        <v>132</v>
      </c>
      <c r="D236" s="272" t="s">
        <v>22</v>
      </c>
      <c r="E236" s="274">
        <v>0.2</v>
      </c>
      <c r="F236" s="274">
        <v>4.0000000000000001E-3</v>
      </c>
    </row>
    <row r="237" spans="1:7" s="270" customFormat="1" outlineLevel="1">
      <c r="A237" s="271" t="s">
        <v>571</v>
      </c>
      <c r="B237" s="272" t="s">
        <v>442</v>
      </c>
      <c r="C237" s="273" t="s">
        <v>443</v>
      </c>
      <c r="D237" s="272" t="s">
        <v>22</v>
      </c>
      <c r="E237" s="274">
        <v>2.0299999999999998</v>
      </c>
      <c r="F237" s="274">
        <v>4.0599999999999997E-2</v>
      </c>
    </row>
    <row r="238" spans="1:7" s="279" customFormat="1" outlineLevel="1">
      <c r="A238" s="275" t="s">
        <v>572</v>
      </c>
      <c r="B238" s="276" t="s">
        <v>445</v>
      </c>
      <c r="C238" s="277" t="s">
        <v>446</v>
      </c>
      <c r="D238" s="276" t="s">
        <v>25</v>
      </c>
      <c r="E238" s="278">
        <v>3.04</v>
      </c>
      <c r="F238" s="278">
        <v>6.08E-2</v>
      </c>
    </row>
    <row r="239" spans="1:7" s="279" customFormat="1" outlineLevel="1">
      <c r="A239" s="280" t="s">
        <v>573</v>
      </c>
      <c r="B239" s="281" t="s">
        <v>537</v>
      </c>
      <c r="C239" s="282" t="s">
        <v>449</v>
      </c>
      <c r="D239" s="281" t="s">
        <v>131</v>
      </c>
      <c r="E239" s="283">
        <v>0.75</v>
      </c>
      <c r="F239" s="283">
        <v>1.4999999999999999E-2</v>
      </c>
    </row>
    <row r="240" spans="1:7" s="226" customFormat="1" ht="52.8">
      <c r="A240" s="255" t="s">
        <v>574</v>
      </c>
      <c r="B240" s="256" t="s">
        <v>188</v>
      </c>
      <c r="C240" s="256" t="s">
        <v>189</v>
      </c>
      <c r="D240" s="257" t="s">
        <v>23</v>
      </c>
      <c r="E240" s="258">
        <v>2.6339999999999999</v>
      </c>
      <c r="F240" s="259"/>
      <c r="G240" s="260"/>
    </row>
    <row r="241" spans="1:7" s="270" customFormat="1" outlineLevel="1">
      <c r="A241" s="266" t="s">
        <v>576</v>
      </c>
      <c r="B241" s="267" t="s">
        <v>190</v>
      </c>
      <c r="C241" s="268" t="s">
        <v>191</v>
      </c>
      <c r="D241" s="267" t="s">
        <v>22</v>
      </c>
      <c r="E241" s="269">
        <v>6.9536000000000001E-2</v>
      </c>
      <c r="F241" s="269">
        <v>0.18315799999999999</v>
      </c>
    </row>
    <row r="242" spans="1:7" s="226" customFormat="1" ht="26.4">
      <c r="A242" s="255" t="s">
        <v>582</v>
      </c>
      <c r="B242" s="256" t="s">
        <v>585</v>
      </c>
      <c r="C242" s="256" t="s">
        <v>586</v>
      </c>
      <c r="D242" s="257" t="s">
        <v>587</v>
      </c>
      <c r="E242" s="258">
        <v>0.19400000000000001</v>
      </c>
      <c r="F242" s="259"/>
      <c r="G242" s="260"/>
    </row>
    <row r="243" spans="1:7" s="265" customFormat="1" outlineLevel="1">
      <c r="A243" s="261" t="s">
        <v>583</v>
      </c>
      <c r="B243" s="262" t="s">
        <v>18</v>
      </c>
      <c r="C243" s="263" t="s">
        <v>20</v>
      </c>
      <c r="D243" s="262" t="s">
        <v>21</v>
      </c>
      <c r="E243" s="264">
        <v>669</v>
      </c>
      <c r="F243" s="264">
        <v>129.786</v>
      </c>
    </row>
    <row r="244" spans="1:7" s="270" customFormat="1" ht="24" outlineLevel="1">
      <c r="A244" s="266" t="s">
        <v>1002</v>
      </c>
      <c r="B244" s="267" t="s">
        <v>590</v>
      </c>
      <c r="C244" s="268" t="s">
        <v>591</v>
      </c>
      <c r="D244" s="267" t="s">
        <v>22</v>
      </c>
      <c r="E244" s="269">
        <v>263.2</v>
      </c>
      <c r="F244" s="269">
        <v>51.0608</v>
      </c>
    </row>
    <row r="245" spans="1:7" s="270" customFormat="1" ht="24" outlineLevel="1">
      <c r="A245" s="271" t="s">
        <v>1003</v>
      </c>
      <c r="B245" s="272" t="s">
        <v>179</v>
      </c>
      <c r="C245" s="273" t="s">
        <v>180</v>
      </c>
      <c r="D245" s="272" t="s">
        <v>22</v>
      </c>
      <c r="E245" s="274">
        <v>17.399999999999999</v>
      </c>
      <c r="F245" s="274">
        <v>3.3755999999999999</v>
      </c>
    </row>
    <row r="246" spans="1:7" s="270" customFormat="1" outlineLevel="1">
      <c r="A246" s="271" t="s">
        <v>1004</v>
      </c>
      <c r="B246" s="272" t="s">
        <v>371</v>
      </c>
      <c r="C246" s="273" t="s">
        <v>372</v>
      </c>
      <c r="D246" s="272" t="s">
        <v>22</v>
      </c>
      <c r="E246" s="274">
        <v>0.15</v>
      </c>
      <c r="F246" s="274">
        <v>2.9100000000000001E-2</v>
      </c>
    </row>
    <row r="247" spans="1:7" s="270" customFormat="1" outlineLevel="1">
      <c r="A247" s="271" t="s">
        <v>1005</v>
      </c>
      <c r="B247" s="272" t="s">
        <v>595</v>
      </c>
      <c r="C247" s="273" t="s">
        <v>596</v>
      </c>
      <c r="D247" s="272" t="s">
        <v>22</v>
      </c>
      <c r="E247" s="274">
        <v>48.5</v>
      </c>
      <c r="F247" s="274">
        <v>9.4090000000000007</v>
      </c>
    </row>
    <row r="248" spans="1:7" s="270" customFormat="1" outlineLevel="1">
      <c r="A248" s="271" t="s">
        <v>1006</v>
      </c>
      <c r="B248" s="272" t="s">
        <v>466</v>
      </c>
      <c r="C248" s="273" t="s">
        <v>467</v>
      </c>
      <c r="D248" s="272" t="s">
        <v>22</v>
      </c>
      <c r="E248" s="274">
        <v>24.75</v>
      </c>
      <c r="F248" s="274">
        <v>4.8014999999999999</v>
      </c>
    </row>
    <row r="249" spans="1:7" s="270" customFormat="1" outlineLevel="1">
      <c r="A249" s="271" t="s">
        <v>1007</v>
      </c>
      <c r="B249" s="272" t="s">
        <v>599</v>
      </c>
      <c r="C249" s="273" t="s">
        <v>600</v>
      </c>
      <c r="D249" s="272" t="s">
        <v>22</v>
      </c>
      <c r="E249" s="274">
        <v>34.799999999999997</v>
      </c>
      <c r="F249" s="274">
        <v>6.7511999999999999</v>
      </c>
    </row>
    <row r="250" spans="1:7" s="270" customFormat="1" outlineLevel="1">
      <c r="A250" s="271" t="s">
        <v>1008</v>
      </c>
      <c r="B250" s="272" t="s">
        <v>602</v>
      </c>
      <c r="C250" s="273" t="s">
        <v>603</v>
      </c>
      <c r="D250" s="272" t="s">
        <v>22</v>
      </c>
      <c r="E250" s="274">
        <v>12.38</v>
      </c>
      <c r="F250" s="274">
        <v>2.4016999999999999</v>
      </c>
    </row>
    <row r="251" spans="1:7" s="270" customFormat="1" outlineLevel="1">
      <c r="A251" s="271" t="s">
        <v>1009</v>
      </c>
      <c r="B251" s="272" t="s">
        <v>414</v>
      </c>
      <c r="C251" s="273" t="s">
        <v>132</v>
      </c>
      <c r="D251" s="272" t="s">
        <v>22</v>
      </c>
      <c r="E251" s="274">
        <v>0.23</v>
      </c>
      <c r="F251" s="274">
        <v>4.462E-2</v>
      </c>
    </row>
    <row r="252" spans="1:7" s="279" customFormat="1" outlineLevel="1">
      <c r="A252" s="275" t="s">
        <v>1010</v>
      </c>
      <c r="B252" s="276" t="s">
        <v>606</v>
      </c>
      <c r="C252" s="277" t="s">
        <v>607</v>
      </c>
      <c r="D252" s="276" t="s">
        <v>23</v>
      </c>
      <c r="E252" s="278">
        <v>0.157</v>
      </c>
      <c r="F252" s="278">
        <v>3.0457999999999999E-2</v>
      </c>
    </row>
    <row r="253" spans="1:7" s="279" customFormat="1" outlineLevel="1">
      <c r="A253" s="280" t="s">
        <v>1011</v>
      </c>
      <c r="B253" s="281" t="s">
        <v>489</v>
      </c>
      <c r="C253" s="282" t="s">
        <v>490</v>
      </c>
      <c r="D253" s="281" t="s">
        <v>404</v>
      </c>
      <c r="E253" s="283">
        <v>2.48</v>
      </c>
      <c r="F253" s="283">
        <v>0.48111999999999999</v>
      </c>
    </row>
    <row r="254" spans="1:7" s="226" customFormat="1" ht="26.4">
      <c r="A254" s="255" t="s">
        <v>584</v>
      </c>
      <c r="B254" s="256" t="s">
        <v>624</v>
      </c>
      <c r="C254" s="256" t="s">
        <v>625</v>
      </c>
      <c r="D254" s="257" t="s">
        <v>587</v>
      </c>
      <c r="E254" s="258">
        <v>6.0000000000000001E-3</v>
      </c>
      <c r="F254" s="259"/>
      <c r="G254" s="260"/>
    </row>
    <row r="255" spans="1:7" s="265" customFormat="1" outlineLevel="1">
      <c r="A255" s="261" t="s">
        <v>588</v>
      </c>
      <c r="B255" s="262" t="s">
        <v>18</v>
      </c>
      <c r="C255" s="263" t="s">
        <v>20</v>
      </c>
      <c r="D255" s="262" t="s">
        <v>21</v>
      </c>
      <c r="E255" s="264">
        <v>701</v>
      </c>
      <c r="F255" s="264">
        <v>4.2060000000000004</v>
      </c>
    </row>
    <row r="256" spans="1:7" s="270" customFormat="1" ht="24" outlineLevel="1">
      <c r="A256" s="266" t="s">
        <v>589</v>
      </c>
      <c r="B256" s="267" t="s">
        <v>590</v>
      </c>
      <c r="C256" s="268" t="s">
        <v>591</v>
      </c>
      <c r="D256" s="267" t="s">
        <v>22</v>
      </c>
      <c r="E256" s="269">
        <v>257.60000000000002</v>
      </c>
      <c r="F256" s="269">
        <v>1.5456000000000001</v>
      </c>
    </row>
    <row r="257" spans="1:7" s="270" customFormat="1" ht="24" outlineLevel="1">
      <c r="A257" s="271" t="s">
        <v>592</v>
      </c>
      <c r="B257" s="272" t="s">
        <v>179</v>
      </c>
      <c r="C257" s="273" t="s">
        <v>180</v>
      </c>
      <c r="D257" s="272" t="s">
        <v>22</v>
      </c>
      <c r="E257" s="274">
        <v>17.399999999999999</v>
      </c>
      <c r="F257" s="274">
        <v>0.10440000000000001</v>
      </c>
    </row>
    <row r="258" spans="1:7" s="270" customFormat="1" outlineLevel="1">
      <c r="A258" s="271" t="s">
        <v>593</v>
      </c>
      <c r="B258" s="272" t="s">
        <v>371</v>
      </c>
      <c r="C258" s="273" t="s">
        <v>372</v>
      </c>
      <c r="D258" s="272" t="s">
        <v>22</v>
      </c>
      <c r="E258" s="274">
        <v>0.13</v>
      </c>
      <c r="F258" s="274">
        <v>7.7999999999999999E-4</v>
      </c>
    </row>
    <row r="259" spans="1:7" s="270" customFormat="1" outlineLevel="1">
      <c r="A259" s="271" t="s">
        <v>594</v>
      </c>
      <c r="B259" s="272" t="s">
        <v>595</v>
      </c>
      <c r="C259" s="273" t="s">
        <v>596</v>
      </c>
      <c r="D259" s="272" t="s">
        <v>22</v>
      </c>
      <c r="E259" s="274">
        <v>56.56</v>
      </c>
      <c r="F259" s="274">
        <v>0.33935999999999999</v>
      </c>
    </row>
    <row r="260" spans="1:7" s="270" customFormat="1" outlineLevel="1">
      <c r="A260" s="271" t="s">
        <v>597</v>
      </c>
      <c r="B260" s="272" t="s">
        <v>466</v>
      </c>
      <c r="C260" s="273" t="s">
        <v>467</v>
      </c>
      <c r="D260" s="272" t="s">
        <v>22</v>
      </c>
      <c r="E260" s="274">
        <v>24.75</v>
      </c>
      <c r="F260" s="274">
        <v>0.14849999999999999</v>
      </c>
    </row>
    <row r="261" spans="1:7" s="270" customFormat="1" outlineLevel="1">
      <c r="A261" s="271" t="s">
        <v>598</v>
      </c>
      <c r="B261" s="272" t="s">
        <v>599</v>
      </c>
      <c r="C261" s="273" t="s">
        <v>600</v>
      </c>
      <c r="D261" s="272" t="s">
        <v>22</v>
      </c>
      <c r="E261" s="274">
        <v>34.799999999999997</v>
      </c>
      <c r="F261" s="274">
        <v>0.20880000000000001</v>
      </c>
    </row>
    <row r="262" spans="1:7" s="270" customFormat="1" outlineLevel="1">
      <c r="A262" s="271" t="s">
        <v>601</v>
      </c>
      <c r="B262" s="272" t="s">
        <v>602</v>
      </c>
      <c r="C262" s="273" t="s">
        <v>603</v>
      </c>
      <c r="D262" s="272" t="s">
        <v>22</v>
      </c>
      <c r="E262" s="274">
        <v>12.38</v>
      </c>
      <c r="F262" s="274">
        <v>7.4279999999999999E-2</v>
      </c>
    </row>
    <row r="263" spans="1:7" s="270" customFormat="1" outlineLevel="1">
      <c r="A263" s="271" t="s">
        <v>604</v>
      </c>
      <c r="B263" s="272" t="s">
        <v>414</v>
      </c>
      <c r="C263" s="273" t="s">
        <v>132</v>
      </c>
      <c r="D263" s="272" t="s">
        <v>22</v>
      </c>
      <c r="E263" s="274">
        <v>0.2</v>
      </c>
      <c r="F263" s="274">
        <v>1.1999999999999999E-3</v>
      </c>
    </row>
    <row r="264" spans="1:7" s="279" customFormat="1" outlineLevel="1">
      <c r="A264" s="275" t="s">
        <v>605</v>
      </c>
      <c r="B264" s="276" t="s">
        <v>606</v>
      </c>
      <c r="C264" s="277" t="s">
        <v>607</v>
      </c>
      <c r="D264" s="276" t="s">
        <v>23</v>
      </c>
      <c r="E264" s="278">
        <v>0.155</v>
      </c>
      <c r="F264" s="278">
        <v>9.3000000000000005E-4</v>
      </c>
    </row>
    <row r="265" spans="1:7" s="279" customFormat="1" outlineLevel="1">
      <c r="A265" s="280" t="s">
        <v>608</v>
      </c>
      <c r="B265" s="281" t="s">
        <v>489</v>
      </c>
      <c r="C265" s="282" t="s">
        <v>490</v>
      </c>
      <c r="D265" s="281" t="s">
        <v>404</v>
      </c>
      <c r="E265" s="283">
        <v>2.48</v>
      </c>
      <c r="F265" s="283">
        <v>1.4880000000000001E-2</v>
      </c>
    </row>
    <row r="266" spans="1:7" s="226" customFormat="1" ht="26.4">
      <c r="A266" s="255" t="s">
        <v>609</v>
      </c>
      <c r="B266" s="256" t="s">
        <v>523</v>
      </c>
      <c r="C266" s="256" t="s">
        <v>654</v>
      </c>
      <c r="D266" s="257" t="s">
        <v>285</v>
      </c>
      <c r="E266" s="284">
        <v>200</v>
      </c>
      <c r="F266" s="285"/>
      <c r="G266" s="260"/>
    </row>
    <row r="267" spans="1:7" s="226" customFormat="1">
      <c r="A267" s="255" t="s">
        <v>623</v>
      </c>
      <c r="B267" s="256" t="s">
        <v>523</v>
      </c>
      <c r="C267" s="256" t="s">
        <v>656</v>
      </c>
      <c r="D267" s="257" t="s">
        <v>23</v>
      </c>
      <c r="E267" s="284">
        <v>0.2089</v>
      </c>
      <c r="F267" s="285"/>
      <c r="G267" s="260"/>
    </row>
    <row r="268" spans="1:7" s="226" customFormat="1">
      <c r="A268" s="255" t="s">
        <v>637</v>
      </c>
      <c r="B268" s="256" t="s">
        <v>523</v>
      </c>
      <c r="C268" s="256" t="s">
        <v>658</v>
      </c>
      <c r="D268" s="257" t="s">
        <v>404</v>
      </c>
      <c r="E268" s="284">
        <v>40</v>
      </c>
      <c r="F268" s="285"/>
      <c r="G268" s="260"/>
    </row>
    <row r="269" spans="1:7" s="226" customFormat="1">
      <c r="A269" s="255" t="s">
        <v>651</v>
      </c>
      <c r="B269" s="256" t="s">
        <v>523</v>
      </c>
      <c r="C269" s="256" t="s">
        <v>524</v>
      </c>
      <c r="D269" s="257" t="s">
        <v>131</v>
      </c>
      <c r="E269" s="284">
        <v>18.14</v>
      </c>
      <c r="F269" s="285"/>
      <c r="G269" s="260"/>
    </row>
    <row r="270" spans="1:7" s="226" customFormat="1" ht="26.4">
      <c r="A270" s="255" t="s">
        <v>653</v>
      </c>
      <c r="B270" s="256" t="s">
        <v>1012</v>
      </c>
      <c r="C270" s="256" t="s">
        <v>1013</v>
      </c>
      <c r="D270" s="257" t="s">
        <v>587</v>
      </c>
      <c r="E270" s="258">
        <v>2E-3</v>
      </c>
      <c r="F270" s="259"/>
      <c r="G270" s="260"/>
    </row>
    <row r="271" spans="1:7" s="265" customFormat="1" outlineLevel="1">
      <c r="A271" s="261" t="s">
        <v>1014</v>
      </c>
      <c r="B271" s="262" t="s">
        <v>18</v>
      </c>
      <c r="C271" s="263" t="s">
        <v>20</v>
      </c>
      <c r="D271" s="262" t="s">
        <v>21</v>
      </c>
      <c r="E271" s="264">
        <v>253</v>
      </c>
      <c r="F271" s="264">
        <v>0.50600000000000001</v>
      </c>
    </row>
    <row r="272" spans="1:7" s="270" customFormat="1" outlineLevel="1">
      <c r="A272" s="266" t="s">
        <v>1015</v>
      </c>
      <c r="B272" s="267" t="s">
        <v>667</v>
      </c>
      <c r="C272" s="268" t="s">
        <v>668</v>
      </c>
      <c r="D272" s="267" t="s">
        <v>22</v>
      </c>
      <c r="E272" s="269">
        <v>11.18</v>
      </c>
      <c r="F272" s="269">
        <v>2.2360000000000001E-2</v>
      </c>
    </row>
    <row r="273" spans="1:7" s="270" customFormat="1" outlineLevel="1">
      <c r="A273" s="271" t="s">
        <v>1016</v>
      </c>
      <c r="B273" s="272" t="s">
        <v>466</v>
      </c>
      <c r="C273" s="273" t="s">
        <v>467</v>
      </c>
      <c r="D273" s="272" t="s">
        <v>22</v>
      </c>
      <c r="E273" s="274">
        <v>8.26</v>
      </c>
      <c r="F273" s="274">
        <v>1.652E-2</v>
      </c>
    </row>
    <row r="274" spans="1:7" s="270" customFormat="1" outlineLevel="1">
      <c r="A274" s="271" t="s">
        <v>1017</v>
      </c>
      <c r="B274" s="272" t="s">
        <v>671</v>
      </c>
      <c r="C274" s="273" t="s">
        <v>603</v>
      </c>
      <c r="D274" s="272" t="s">
        <v>22</v>
      </c>
      <c r="E274" s="274">
        <v>5.86</v>
      </c>
      <c r="F274" s="274">
        <v>1.172E-2</v>
      </c>
    </row>
    <row r="275" spans="1:7" s="270" customFormat="1" outlineLevel="1">
      <c r="A275" s="271" t="s">
        <v>1018</v>
      </c>
      <c r="B275" s="272" t="s">
        <v>673</v>
      </c>
      <c r="C275" s="273" t="s">
        <v>674</v>
      </c>
      <c r="D275" s="272" t="s">
        <v>22</v>
      </c>
      <c r="E275" s="274">
        <v>0.57999999999999996</v>
      </c>
      <c r="F275" s="274">
        <v>1.16E-3</v>
      </c>
    </row>
    <row r="276" spans="1:7" s="270" customFormat="1" outlineLevel="1">
      <c r="A276" s="271" t="s">
        <v>1019</v>
      </c>
      <c r="B276" s="272" t="s">
        <v>167</v>
      </c>
      <c r="C276" s="273" t="s">
        <v>132</v>
      </c>
      <c r="D276" s="272" t="s">
        <v>22</v>
      </c>
      <c r="E276" s="274">
        <v>0.19</v>
      </c>
      <c r="F276" s="274">
        <v>3.8000000000000002E-4</v>
      </c>
    </row>
    <row r="277" spans="1:7" s="279" customFormat="1" outlineLevel="1">
      <c r="A277" s="275" t="s">
        <v>1020</v>
      </c>
      <c r="B277" s="276" t="s">
        <v>606</v>
      </c>
      <c r="C277" s="277" t="s">
        <v>607</v>
      </c>
      <c r="D277" s="276" t="s">
        <v>23</v>
      </c>
      <c r="E277" s="278">
        <v>0.02</v>
      </c>
      <c r="F277" s="278">
        <v>4.0000000000000003E-5</v>
      </c>
    </row>
    <row r="278" spans="1:7" s="279" customFormat="1" ht="24" outlineLevel="1">
      <c r="A278" s="280" t="s">
        <v>1021</v>
      </c>
      <c r="B278" s="281" t="s">
        <v>678</v>
      </c>
      <c r="C278" s="282" t="s">
        <v>679</v>
      </c>
      <c r="D278" s="281" t="s">
        <v>25</v>
      </c>
      <c r="E278" s="283">
        <v>0.18</v>
      </c>
      <c r="F278" s="283">
        <v>3.6000000000000002E-4</v>
      </c>
    </row>
    <row r="279" spans="1:7" s="279" customFormat="1" outlineLevel="1">
      <c r="A279" s="280" t="s">
        <v>1022</v>
      </c>
      <c r="B279" s="281" t="s">
        <v>489</v>
      </c>
      <c r="C279" s="282" t="s">
        <v>490</v>
      </c>
      <c r="D279" s="281" t="s">
        <v>404</v>
      </c>
      <c r="E279" s="283">
        <v>0.83</v>
      </c>
      <c r="F279" s="283">
        <v>1.66E-3</v>
      </c>
    </row>
    <row r="280" spans="1:7" s="226" customFormat="1" ht="26.4">
      <c r="A280" s="255" t="s">
        <v>655</v>
      </c>
      <c r="B280" s="256" t="s">
        <v>523</v>
      </c>
      <c r="C280" s="256" t="s">
        <v>1023</v>
      </c>
      <c r="D280" s="257" t="s">
        <v>285</v>
      </c>
      <c r="E280" s="284">
        <v>2</v>
      </c>
      <c r="F280" s="285"/>
      <c r="G280" s="260"/>
    </row>
    <row r="281" spans="1:7" s="226" customFormat="1" ht="26.4">
      <c r="A281" s="255" t="s">
        <v>657</v>
      </c>
      <c r="B281" s="256" t="s">
        <v>1024</v>
      </c>
      <c r="C281" s="256" t="s">
        <v>1025</v>
      </c>
      <c r="D281" s="257" t="s">
        <v>587</v>
      </c>
      <c r="E281" s="258">
        <v>2E-3</v>
      </c>
      <c r="F281" s="259"/>
      <c r="G281" s="260"/>
    </row>
    <row r="282" spans="1:7" s="265" customFormat="1" outlineLevel="1">
      <c r="A282" s="261" t="s">
        <v>1026</v>
      </c>
      <c r="B282" s="262" t="s">
        <v>18</v>
      </c>
      <c r="C282" s="263" t="s">
        <v>20</v>
      </c>
      <c r="D282" s="262" t="s">
        <v>21</v>
      </c>
      <c r="E282" s="264">
        <v>254</v>
      </c>
      <c r="F282" s="264">
        <v>0.50800000000000001</v>
      </c>
    </row>
    <row r="283" spans="1:7" s="270" customFormat="1" outlineLevel="1">
      <c r="A283" s="266" t="s">
        <v>1027</v>
      </c>
      <c r="B283" s="267" t="s">
        <v>667</v>
      </c>
      <c r="C283" s="268" t="s">
        <v>668</v>
      </c>
      <c r="D283" s="267" t="s">
        <v>22</v>
      </c>
      <c r="E283" s="269">
        <v>13.68</v>
      </c>
      <c r="F283" s="269">
        <v>2.7359999999999999E-2</v>
      </c>
    </row>
    <row r="284" spans="1:7" s="270" customFormat="1" outlineLevel="1">
      <c r="A284" s="271" t="s">
        <v>1028</v>
      </c>
      <c r="B284" s="272" t="s">
        <v>466</v>
      </c>
      <c r="C284" s="273" t="s">
        <v>467</v>
      </c>
      <c r="D284" s="272" t="s">
        <v>22</v>
      </c>
      <c r="E284" s="274">
        <v>12.36</v>
      </c>
      <c r="F284" s="274">
        <v>2.4719999999999999E-2</v>
      </c>
    </row>
    <row r="285" spans="1:7" s="270" customFormat="1" outlineLevel="1">
      <c r="A285" s="271" t="s">
        <v>1029</v>
      </c>
      <c r="B285" s="272" t="s">
        <v>671</v>
      </c>
      <c r="C285" s="273" t="s">
        <v>603</v>
      </c>
      <c r="D285" s="272" t="s">
        <v>22</v>
      </c>
      <c r="E285" s="274">
        <v>8.27</v>
      </c>
      <c r="F285" s="274">
        <v>1.6539999999999999E-2</v>
      </c>
    </row>
    <row r="286" spans="1:7" s="270" customFormat="1" outlineLevel="1">
      <c r="A286" s="271" t="s">
        <v>1030</v>
      </c>
      <c r="B286" s="272" t="s">
        <v>673</v>
      </c>
      <c r="C286" s="273" t="s">
        <v>674</v>
      </c>
      <c r="D286" s="272" t="s">
        <v>22</v>
      </c>
      <c r="E286" s="274">
        <v>0.57999999999999996</v>
      </c>
      <c r="F286" s="274">
        <v>1.16E-3</v>
      </c>
    </row>
    <row r="287" spans="1:7" s="270" customFormat="1" outlineLevel="1">
      <c r="A287" s="271" t="s">
        <v>1031</v>
      </c>
      <c r="B287" s="272" t="s">
        <v>167</v>
      </c>
      <c r="C287" s="273" t="s">
        <v>132</v>
      </c>
      <c r="D287" s="272" t="s">
        <v>22</v>
      </c>
      <c r="E287" s="274">
        <v>0.2</v>
      </c>
      <c r="F287" s="274">
        <v>4.0000000000000002E-4</v>
      </c>
    </row>
    <row r="288" spans="1:7" s="279" customFormat="1" outlineLevel="1">
      <c r="A288" s="275" t="s">
        <v>1032</v>
      </c>
      <c r="B288" s="276" t="s">
        <v>606</v>
      </c>
      <c r="C288" s="277" t="s">
        <v>607</v>
      </c>
      <c r="D288" s="276" t="s">
        <v>23</v>
      </c>
      <c r="E288" s="278">
        <v>0.03</v>
      </c>
      <c r="F288" s="278">
        <v>6.0000000000000002E-5</v>
      </c>
    </row>
    <row r="289" spans="1:7" s="279" customFormat="1" ht="24" outlineLevel="1">
      <c r="A289" s="280" t="s">
        <v>1033</v>
      </c>
      <c r="B289" s="281" t="s">
        <v>678</v>
      </c>
      <c r="C289" s="282" t="s">
        <v>679</v>
      </c>
      <c r="D289" s="281" t="s">
        <v>25</v>
      </c>
      <c r="E289" s="283">
        <v>0.18</v>
      </c>
      <c r="F289" s="283">
        <v>3.6000000000000002E-4</v>
      </c>
    </row>
    <row r="290" spans="1:7" s="279" customFormat="1" outlineLevel="1">
      <c r="A290" s="280" t="s">
        <v>1034</v>
      </c>
      <c r="B290" s="281" t="s">
        <v>489</v>
      </c>
      <c r="C290" s="282" t="s">
        <v>490</v>
      </c>
      <c r="D290" s="281" t="s">
        <v>404</v>
      </c>
      <c r="E290" s="283">
        <v>1.24</v>
      </c>
      <c r="F290" s="283">
        <v>2.48E-3</v>
      </c>
    </row>
    <row r="291" spans="1:7" s="226" customFormat="1" ht="26.4">
      <c r="A291" s="255" t="s">
        <v>659</v>
      </c>
      <c r="B291" s="256" t="s">
        <v>523</v>
      </c>
      <c r="C291" s="256" t="s">
        <v>1035</v>
      </c>
      <c r="D291" s="257" t="s">
        <v>285</v>
      </c>
      <c r="E291" s="284">
        <v>2</v>
      </c>
      <c r="F291" s="285"/>
      <c r="G291" s="260"/>
    </row>
    <row r="292" spans="1:7" s="226" customFormat="1" ht="26.4">
      <c r="A292" s="255" t="s">
        <v>661</v>
      </c>
      <c r="B292" s="256" t="s">
        <v>663</v>
      </c>
      <c r="C292" s="256" t="s">
        <v>664</v>
      </c>
      <c r="D292" s="257" t="s">
        <v>587</v>
      </c>
      <c r="E292" s="258">
        <v>2E-3</v>
      </c>
      <c r="F292" s="259"/>
      <c r="G292" s="260"/>
    </row>
    <row r="293" spans="1:7" s="265" customFormat="1" outlineLevel="1">
      <c r="A293" s="261" t="s">
        <v>1036</v>
      </c>
      <c r="B293" s="262" t="s">
        <v>18</v>
      </c>
      <c r="C293" s="263" t="s">
        <v>20</v>
      </c>
      <c r="D293" s="262" t="s">
        <v>21</v>
      </c>
      <c r="E293" s="264">
        <v>270</v>
      </c>
      <c r="F293" s="264">
        <v>0.54</v>
      </c>
    </row>
    <row r="294" spans="1:7" s="270" customFormat="1" outlineLevel="1">
      <c r="A294" s="266" t="s">
        <v>1037</v>
      </c>
      <c r="B294" s="267" t="s">
        <v>667</v>
      </c>
      <c r="C294" s="268" t="s">
        <v>668</v>
      </c>
      <c r="D294" s="267" t="s">
        <v>22</v>
      </c>
      <c r="E294" s="269">
        <v>17.600000000000001</v>
      </c>
      <c r="F294" s="269">
        <v>3.5200000000000002E-2</v>
      </c>
    </row>
    <row r="295" spans="1:7" s="270" customFormat="1" outlineLevel="1">
      <c r="A295" s="271" t="s">
        <v>1038</v>
      </c>
      <c r="B295" s="272" t="s">
        <v>466</v>
      </c>
      <c r="C295" s="273" t="s">
        <v>467</v>
      </c>
      <c r="D295" s="272" t="s">
        <v>22</v>
      </c>
      <c r="E295" s="274">
        <v>16.5</v>
      </c>
      <c r="F295" s="274">
        <v>3.3000000000000002E-2</v>
      </c>
    </row>
    <row r="296" spans="1:7" s="270" customFormat="1" outlineLevel="1">
      <c r="A296" s="271" t="s">
        <v>1039</v>
      </c>
      <c r="B296" s="272" t="s">
        <v>671</v>
      </c>
      <c r="C296" s="273" t="s">
        <v>603</v>
      </c>
      <c r="D296" s="272" t="s">
        <v>22</v>
      </c>
      <c r="E296" s="274">
        <v>11.17</v>
      </c>
      <c r="F296" s="274">
        <v>2.2339999999999999E-2</v>
      </c>
    </row>
    <row r="297" spans="1:7" s="270" customFormat="1" outlineLevel="1">
      <c r="A297" s="271" t="s">
        <v>1040</v>
      </c>
      <c r="B297" s="272" t="s">
        <v>673</v>
      </c>
      <c r="C297" s="273" t="s">
        <v>674</v>
      </c>
      <c r="D297" s="272" t="s">
        <v>22</v>
      </c>
      <c r="E297" s="274">
        <v>1.39</v>
      </c>
      <c r="F297" s="274">
        <v>2.7799999999999999E-3</v>
      </c>
    </row>
    <row r="298" spans="1:7" s="270" customFormat="1" outlineLevel="1">
      <c r="A298" s="271" t="s">
        <v>1041</v>
      </c>
      <c r="B298" s="272" t="s">
        <v>167</v>
      </c>
      <c r="C298" s="273" t="s">
        <v>132</v>
      </c>
      <c r="D298" s="272" t="s">
        <v>22</v>
      </c>
      <c r="E298" s="274">
        <v>0.21</v>
      </c>
      <c r="F298" s="274">
        <v>4.2000000000000002E-4</v>
      </c>
    </row>
    <row r="299" spans="1:7" s="279" customFormat="1" outlineLevel="1">
      <c r="A299" s="275" t="s">
        <v>1042</v>
      </c>
      <c r="B299" s="276" t="s">
        <v>606</v>
      </c>
      <c r="C299" s="277" t="s">
        <v>607</v>
      </c>
      <c r="D299" s="276" t="s">
        <v>23</v>
      </c>
      <c r="E299" s="278">
        <v>0.04</v>
      </c>
      <c r="F299" s="278">
        <v>8.0000000000000007E-5</v>
      </c>
    </row>
    <row r="300" spans="1:7" s="279" customFormat="1" ht="24" outlineLevel="1">
      <c r="A300" s="280" t="s">
        <v>1043</v>
      </c>
      <c r="B300" s="281" t="s">
        <v>678</v>
      </c>
      <c r="C300" s="282" t="s">
        <v>679</v>
      </c>
      <c r="D300" s="281" t="s">
        <v>25</v>
      </c>
      <c r="E300" s="283">
        <v>0.18</v>
      </c>
      <c r="F300" s="283">
        <v>3.6000000000000002E-4</v>
      </c>
    </row>
    <row r="301" spans="1:7" s="279" customFormat="1" outlineLevel="1">
      <c r="A301" s="280" t="s">
        <v>1044</v>
      </c>
      <c r="B301" s="281" t="s">
        <v>489</v>
      </c>
      <c r="C301" s="282" t="s">
        <v>490</v>
      </c>
      <c r="D301" s="281" t="s">
        <v>404</v>
      </c>
      <c r="E301" s="283">
        <v>1.65</v>
      </c>
      <c r="F301" s="283">
        <v>3.3E-3</v>
      </c>
    </row>
    <row r="302" spans="1:7" s="226" customFormat="1" ht="26.4">
      <c r="A302" s="255" t="s">
        <v>662</v>
      </c>
      <c r="B302" s="256" t="s">
        <v>523</v>
      </c>
      <c r="C302" s="256" t="s">
        <v>682</v>
      </c>
      <c r="D302" s="257" t="s">
        <v>285</v>
      </c>
      <c r="E302" s="284">
        <v>2</v>
      </c>
      <c r="F302" s="285"/>
      <c r="G302" s="260"/>
    </row>
    <row r="303" spans="1:7" s="226" customFormat="1" ht="26.4">
      <c r="A303" s="255" t="s">
        <v>681</v>
      </c>
      <c r="B303" s="256" t="s">
        <v>684</v>
      </c>
      <c r="C303" s="256" t="s">
        <v>685</v>
      </c>
      <c r="D303" s="257" t="s">
        <v>587</v>
      </c>
      <c r="E303" s="258">
        <v>2E-3</v>
      </c>
      <c r="F303" s="259"/>
      <c r="G303" s="260"/>
    </row>
    <row r="304" spans="1:7" s="265" customFormat="1" outlineLevel="1">
      <c r="A304" s="261" t="s">
        <v>1045</v>
      </c>
      <c r="B304" s="262" t="s">
        <v>18</v>
      </c>
      <c r="C304" s="263" t="s">
        <v>20</v>
      </c>
      <c r="D304" s="262" t="s">
        <v>21</v>
      </c>
      <c r="E304" s="264">
        <v>360</v>
      </c>
      <c r="F304" s="264">
        <v>0.72</v>
      </c>
    </row>
    <row r="305" spans="1:7" s="270" customFormat="1" outlineLevel="1">
      <c r="A305" s="266" t="s">
        <v>1046</v>
      </c>
      <c r="B305" s="267" t="s">
        <v>667</v>
      </c>
      <c r="C305" s="268" t="s">
        <v>668</v>
      </c>
      <c r="D305" s="267" t="s">
        <v>22</v>
      </c>
      <c r="E305" s="269">
        <v>25.23</v>
      </c>
      <c r="F305" s="269">
        <v>5.0459999999999998E-2</v>
      </c>
    </row>
    <row r="306" spans="1:7" s="270" customFormat="1" outlineLevel="1">
      <c r="A306" s="271" t="s">
        <v>1047</v>
      </c>
      <c r="B306" s="272" t="s">
        <v>595</v>
      </c>
      <c r="C306" s="273" t="s">
        <v>596</v>
      </c>
      <c r="D306" s="272" t="s">
        <v>22</v>
      </c>
      <c r="E306" s="274">
        <v>12.1</v>
      </c>
      <c r="F306" s="274">
        <v>2.4199999999999999E-2</v>
      </c>
    </row>
    <row r="307" spans="1:7" s="270" customFormat="1" outlineLevel="1">
      <c r="A307" s="271" t="s">
        <v>1048</v>
      </c>
      <c r="B307" s="272" t="s">
        <v>466</v>
      </c>
      <c r="C307" s="273" t="s">
        <v>467</v>
      </c>
      <c r="D307" s="272" t="s">
        <v>22</v>
      </c>
      <c r="E307" s="274">
        <v>24.75</v>
      </c>
      <c r="F307" s="274">
        <v>4.9500000000000002E-2</v>
      </c>
    </row>
    <row r="308" spans="1:7" s="270" customFormat="1" outlineLevel="1">
      <c r="A308" s="271" t="s">
        <v>1049</v>
      </c>
      <c r="B308" s="272" t="s">
        <v>671</v>
      </c>
      <c r="C308" s="273" t="s">
        <v>603</v>
      </c>
      <c r="D308" s="272" t="s">
        <v>22</v>
      </c>
      <c r="E308" s="274">
        <v>17.09</v>
      </c>
      <c r="F308" s="274">
        <v>3.4180000000000002E-2</v>
      </c>
    </row>
    <row r="309" spans="1:7" s="270" customFormat="1" outlineLevel="1">
      <c r="A309" s="271" t="s">
        <v>1050</v>
      </c>
      <c r="B309" s="272" t="s">
        <v>673</v>
      </c>
      <c r="C309" s="273" t="s">
        <v>674</v>
      </c>
      <c r="D309" s="272" t="s">
        <v>22</v>
      </c>
      <c r="E309" s="274">
        <v>1.74</v>
      </c>
      <c r="F309" s="274">
        <v>3.48E-3</v>
      </c>
    </row>
    <row r="310" spans="1:7" s="270" customFormat="1" outlineLevel="1">
      <c r="A310" s="271" t="s">
        <v>1051</v>
      </c>
      <c r="B310" s="272" t="s">
        <v>167</v>
      </c>
      <c r="C310" s="273" t="s">
        <v>132</v>
      </c>
      <c r="D310" s="272" t="s">
        <v>22</v>
      </c>
      <c r="E310" s="274">
        <v>0.35</v>
      </c>
      <c r="F310" s="274">
        <v>6.9999999999999999E-4</v>
      </c>
    </row>
    <row r="311" spans="1:7" s="279" customFormat="1" outlineLevel="1">
      <c r="A311" s="275" t="s">
        <v>1052</v>
      </c>
      <c r="B311" s="276" t="s">
        <v>694</v>
      </c>
      <c r="C311" s="277" t="s">
        <v>695</v>
      </c>
      <c r="D311" s="276" t="s">
        <v>23</v>
      </c>
      <c r="E311" s="278">
        <v>0.04</v>
      </c>
      <c r="F311" s="278">
        <v>8.0000000000000007E-5</v>
      </c>
    </row>
    <row r="312" spans="1:7" s="279" customFormat="1" outlineLevel="1">
      <c r="A312" s="280" t="s">
        <v>1053</v>
      </c>
      <c r="B312" s="281" t="s">
        <v>606</v>
      </c>
      <c r="C312" s="282" t="s">
        <v>607</v>
      </c>
      <c r="D312" s="281" t="s">
        <v>23</v>
      </c>
      <c r="E312" s="283">
        <v>0.08</v>
      </c>
      <c r="F312" s="283">
        <v>1.6000000000000001E-4</v>
      </c>
    </row>
    <row r="313" spans="1:7" s="279" customFormat="1" ht="24" outlineLevel="1">
      <c r="A313" s="280" t="s">
        <v>1054</v>
      </c>
      <c r="B313" s="281" t="s">
        <v>678</v>
      </c>
      <c r="C313" s="282" t="s">
        <v>679</v>
      </c>
      <c r="D313" s="281" t="s">
        <v>25</v>
      </c>
      <c r="E313" s="283">
        <v>0.2</v>
      </c>
      <c r="F313" s="283">
        <v>4.0000000000000002E-4</v>
      </c>
    </row>
    <row r="314" spans="1:7" s="279" customFormat="1" outlineLevel="1">
      <c r="A314" s="280" t="s">
        <v>1055</v>
      </c>
      <c r="B314" s="281" t="s">
        <v>489</v>
      </c>
      <c r="C314" s="282" t="s">
        <v>490</v>
      </c>
      <c r="D314" s="281" t="s">
        <v>404</v>
      </c>
      <c r="E314" s="283">
        <v>2.48</v>
      </c>
      <c r="F314" s="283">
        <v>4.96E-3</v>
      </c>
    </row>
    <row r="315" spans="1:7" s="226" customFormat="1" ht="26.4">
      <c r="A315" s="255" t="s">
        <v>683</v>
      </c>
      <c r="B315" s="256" t="s">
        <v>523</v>
      </c>
      <c r="C315" s="256" t="s">
        <v>700</v>
      </c>
      <c r="D315" s="257" t="s">
        <v>285</v>
      </c>
      <c r="E315" s="284">
        <v>1</v>
      </c>
      <c r="F315" s="285"/>
      <c r="G315" s="260"/>
    </row>
    <row r="316" spans="1:7" s="226" customFormat="1" ht="26.4">
      <c r="A316" s="255" t="s">
        <v>699</v>
      </c>
      <c r="B316" s="256" t="s">
        <v>1056</v>
      </c>
      <c r="C316" s="256" t="s">
        <v>1057</v>
      </c>
      <c r="D316" s="257" t="s">
        <v>404</v>
      </c>
      <c r="E316" s="258">
        <v>2</v>
      </c>
      <c r="F316" s="259"/>
      <c r="G316" s="260"/>
    </row>
    <row r="317" spans="1:7" s="265" customFormat="1" outlineLevel="1">
      <c r="A317" s="261" t="s">
        <v>1058</v>
      </c>
      <c r="B317" s="262" t="s">
        <v>18</v>
      </c>
      <c r="C317" s="263" t="s">
        <v>20</v>
      </c>
      <c r="D317" s="262" t="s">
        <v>21</v>
      </c>
      <c r="E317" s="264">
        <v>1.9</v>
      </c>
      <c r="F317" s="264">
        <v>3.8</v>
      </c>
    </row>
    <row r="318" spans="1:7" s="270" customFormat="1" ht="24" outlineLevel="1">
      <c r="A318" s="266" t="s">
        <v>1059</v>
      </c>
      <c r="B318" s="267" t="s">
        <v>590</v>
      </c>
      <c r="C318" s="268" t="s">
        <v>591</v>
      </c>
      <c r="D318" s="267" t="s">
        <v>22</v>
      </c>
      <c r="E318" s="269">
        <v>0.44</v>
      </c>
      <c r="F318" s="269">
        <v>0.88</v>
      </c>
    </row>
    <row r="319" spans="1:7" s="270" customFormat="1" outlineLevel="1">
      <c r="A319" s="271" t="s">
        <v>1060</v>
      </c>
      <c r="B319" s="272" t="s">
        <v>371</v>
      </c>
      <c r="C319" s="273" t="s">
        <v>372</v>
      </c>
      <c r="D319" s="272" t="s">
        <v>22</v>
      </c>
      <c r="E319" s="274">
        <v>0.01</v>
      </c>
      <c r="F319" s="274">
        <v>0.02</v>
      </c>
    </row>
    <row r="320" spans="1:7" s="270" customFormat="1" outlineLevel="1">
      <c r="A320" s="271" t="s">
        <v>1061</v>
      </c>
      <c r="B320" s="272" t="s">
        <v>595</v>
      </c>
      <c r="C320" s="273" t="s">
        <v>596</v>
      </c>
      <c r="D320" s="272" t="s">
        <v>22</v>
      </c>
      <c r="E320" s="274">
        <v>0.38</v>
      </c>
      <c r="F320" s="274">
        <v>0.76</v>
      </c>
    </row>
    <row r="321" spans="1:7" s="270" customFormat="1" outlineLevel="1">
      <c r="A321" s="271" t="s">
        <v>1062</v>
      </c>
      <c r="B321" s="272" t="s">
        <v>466</v>
      </c>
      <c r="C321" s="273" t="s">
        <v>467</v>
      </c>
      <c r="D321" s="272" t="s">
        <v>22</v>
      </c>
      <c r="E321" s="274">
        <v>0.16</v>
      </c>
      <c r="F321" s="274">
        <v>0.32</v>
      </c>
    </row>
    <row r="322" spans="1:7" s="270" customFormat="1" outlineLevel="1">
      <c r="A322" s="271" t="s">
        <v>1063</v>
      </c>
      <c r="B322" s="272" t="s">
        <v>602</v>
      </c>
      <c r="C322" s="273" t="s">
        <v>603</v>
      </c>
      <c r="D322" s="272" t="s">
        <v>22</v>
      </c>
      <c r="E322" s="274">
        <v>0.08</v>
      </c>
      <c r="F322" s="274">
        <v>0.16</v>
      </c>
    </row>
    <row r="323" spans="1:7" s="270" customFormat="1" outlineLevel="1">
      <c r="A323" s="271" t="s">
        <v>1064</v>
      </c>
      <c r="B323" s="272" t="s">
        <v>414</v>
      </c>
      <c r="C323" s="273" t="s">
        <v>132</v>
      </c>
      <c r="D323" s="272" t="s">
        <v>22</v>
      </c>
      <c r="E323" s="274">
        <v>0.02</v>
      </c>
      <c r="F323" s="274">
        <v>0.04</v>
      </c>
    </row>
    <row r="324" spans="1:7" s="270" customFormat="1" outlineLevel="1">
      <c r="A324" s="271" t="s">
        <v>1065</v>
      </c>
      <c r="B324" s="272" t="s">
        <v>442</v>
      </c>
      <c r="C324" s="273" t="s">
        <v>443</v>
      </c>
      <c r="D324" s="272" t="s">
        <v>22</v>
      </c>
      <c r="E324" s="274">
        <v>0.08</v>
      </c>
      <c r="F324" s="274">
        <v>0.16</v>
      </c>
    </row>
    <row r="325" spans="1:7" s="279" customFormat="1" outlineLevel="1">
      <c r="A325" s="275" t="s">
        <v>1066</v>
      </c>
      <c r="B325" s="276" t="s">
        <v>445</v>
      </c>
      <c r="C325" s="277" t="s">
        <v>446</v>
      </c>
      <c r="D325" s="276" t="s">
        <v>25</v>
      </c>
      <c r="E325" s="278">
        <v>0.06</v>
      </c>
      <c r="F325" s="278">
        <v>0.12</v>
      </c>
    </row>
    <row r="326" spans="1:7" s="279" customFormat="1" outlineLevel="1">
      <c r="A326" s="280" t="s">
        <v>1067</v>
      </c>
      <c r="B326" s="281" t="s">
        <v>714</v>
      </c>
      <c r="C326" s="282" t="s">
        <v>715</v>
      </c>
      <c r="D326" s="281" t="s">
        <v>25</v>
      </c>
      <c r="E326" s="283">
        <v>1.6E-2</v>
      </c>
      <c r="F326" s="283">
        <v>3.2000000000000001E-2</v>
      </c>
    </row>
    <row r="327" spans="1:7" s="279" customFormat="1" outlineLevel="1">
      <c r="A327" s="280" t="s">
        <v>1068</v>
      </c>
      <c r="B327" s="281" t="s">
        <v>606</v>
      </c>
      <c r="C327" s="282" t="s">
        <v>607</v>
      </c>
      <c r="D327" s="281" t="s">
        <v>23</v>
      </c>
      <c r="E327" s="283">
        <v>1.7000000000000001E-4</v>
      </c>
      <c r="F327" s="283">
        <v>3.4000000000000002E-4</v>
      </c>
    </row>
    <row r="328" spans="1:7" s="279" customFormat="1" outlineLevel="1">
      <c r="A328" s="280" t="s">
        <v>1069</v>
      </c>
      <c r="B328" s="281" t="s">
        <v>489</v>
      </c>
      <c r="C328" s="282" t="s">
        <v>490</v>
      </c>
      <c r="D328" s="281" t="s">
        <v>404</v>
      </c>
      <c r="E328" s="283">
        <v>0.02</v>
      </c>
      <c r="F328" s="283">
        <v>0.04</v>
      </c>
    </row>
    <row r="329" spans="1:7" s="279" customFormat="1" outlineLevel="1">
      <c r="A329" s="280" t="s">
        <v>1070</v>
      </c>
      <c r="B329" s="281" t="s">
        <v>1071</v>
      </c>
      <c r="C329" s="282" t="s">
        <v>1072</v>
      </c>
      <c r="D329" s="281" t="s">
        <v>404</v>
      </c>
      <c r="E329" s="283">
        <v>1</v>
      </c>
      <c r="F329" s="283">
        <v>2</v>
      </c>
    </row>
    <row r="330" spans="1:7" s="226" customFormat="1" ht="26.4">
      <c r="A330" s="255" t="s">
        <v>701</v>
      </c>
      <c r="B330" s="256" t="s">
        <v>1073</v>
      </c>
      <c r="C330" s="256" t="s">
        <v>1074</v>
      </c>
      <c r="D330" s="257" t="s">
        <v>404</v>
      </c>
      <c r="E330" s="258">
        <v>2</v>
      </c>
      <c r="F330" s="259"/>
      <c r="G330" s="260"/>
    </row>
    <row r="331" spans="1:7" s="265" customFormat="1" outlineLevel="1">
      <c r="A331" s="261" t="s">
        <v>704</v>
      </c>
      <c r="B331" s="262" t="s">
        <v>18</v>
      </c>
      <c r="C331" s="263" t="s">
        <v>20</v>
      </c>
      <c r="D331" s="262" t="s">
        <v>21</v>
      </c>
      <c r="E331" s="264">
        <v>3.04</v>
      </c>
      <c r="F331" s="264">
        <v>6.08</v>
      </c>
    </row>
    <row r="332" spans="1:7" s="270" customFormat="1" ht="24" outlineLevel="1">
      <c r="A332" s="266" t="s">
        <v>705</v>
      </c>
      <c r="B332" s="267" t="s">
        <v>590</v>
      </c>
      <c r="C332" s="268" t="s">
        <v>591</v>
      </c>
      <c r="D332" s="267" t="s">
        <v>22</v>
      </c>
      <c r="E332" s="269">
        <v>0.7</v>
      </c>
      <c r="F332" s="269">
        <v>1.4</v>
      </c>
    </row>
    <row r="333" spans="1:7" s="270" customFormat="1" outlineLevel="1">
      <c r="A333" s="271" t="s">
        <v>706</v>
      </c>
      <c r="B333" s="272" t="s">
        <v>371</v>
      </c>
      <c r="C333" s="273" t="s">
        <v>372</v>
      </c>
      <c r="D333" s="272" t="s">
        <v>22</v>
      </c>
      <c r="E333" s="274">
        <v>0.01</v>
      </c>
      <c r="F333" s="274">
        <v>0.02</v>
      </c>
    </row>
    <row r="334" spans="1:7" s="270" customFormat="1" outlineLevel="1">
      <c r="A334" s="271" t="s">
        <v>707</v>
      </c>
      <c r="B334" s="272" t="s">
        <v>595</v>
      </c>
      <c r="C334" s="273" t="s">
        <v>596</v>
      </c>
      <c r="D334" s="272" t="s">
        <v>22</v>
      </c>
      <c r="E334" s="274">
        <v>0.63</v>
      </c>
      <c r="F334" s="274">
        <v>1.26</v>
      </c>
    </row>
    <row r="335" spans="1:7" s="270" customFormat="1" outlineLevel="1">
      <c r="A335" s="271" t="s">
        <v>708</v>
      </c>
      <c r="B335" s="272" t="s">
        <v>466</v>
      </c>
      <c r="C335" s="273" t="s">
        <v>467</v>
      </c>
      <c r="D335" s="272" t="s">
        <v>22</v>
      </c>
      <c r="E335" s="274">
        <v>0.24</v>
      </c>
      <c r="F335" s="274">
        <v>0.48</v>
      </c>
    </row>
    <row r="336" spans="1:7" s="270" customFormat="1" outlineLevel="1">
      <c r="A336" s="271" t="s">
        <v>709</v>
      </c>
      <c r="B336" s="272" t="s">
        <v>602</v>
      </c>
      <c r="C336" s="273" t="s">
        <v>603</v>
      </c>
      <c r="D336" s="272" t="s">
        <v>22</v>
      </c>
      <c r="E336" s="274">
        <v>0.12</v>
      </c>
      <c r="F336" s="274">
        <v>0.24</v>
      </c>
    </row>
    <row r="337" spans="1:7" s="270" customFormat="1" outlineLevel="1">
      <c r="A337" s="271" t="s">
        <v>710</v>
      </c>
      <c r="B337" s="272" t="s">
        <v>414</v>
      </c>
      <c r="C337" s="273" t="s">
        <v>132</v>
      </c>
      <c r="D337" s="272" t="s">
        <v>22</v>
      </c>
      <c r="E337" s="274">
        <v>0.02</v>
      </c>
      <c r="F337" s="274">
        <v>0.04</v>
      </c>
    </row>
    <row r="338" spans="1:7" s="270" customFormat="1" outlineLevel="1">
      <c r="A338" s="271" t="s">
        <v>711</v>
      </c>
      <c r="B338" s="272" t="s">
        <v>442</v>
      </c>
      <c r="C338" s="273" t="s">
        <v>443</v>
      </c>
      <c r="D338" s="272" t="s">
        <v>22</v>
      </c>
      <c r="E338" s="274">
        <v>0.16</v>
      </c>
      <c r="F338" s="274">
        <v>0.32</v>
      </c>
    </row>
    <row r="339" spans="1:7" s="279" customFormat="1" outlineLevel="1">
      <c r="A339" s="275" t="s">
        <v>712</v>
      </c>
      <c r="B339" s="276" t="s">
        <v>445</v>
      </c>
      <c r="C339" s="277" t="s">
        <v>446</v>
      </c>
      <c r="D339" s="276" t="s">
        <v>25</v>
      </c>
      <c r="E339" s="278">
        <v>0.123</v>
      </c>
      <c r="F339" s="278">
        <v>0.246</v>
      </c>
    </row>
    <row r="340" spans="1:7" s="279" customFormat="1" outlineLevel="1">
      <c r="A340" s="280" t="s">
        <v>713</v>
      </c>
      <c r="B340" s="281" t="s">
        <v>714</v>
      </c>
      <c r="C340" s="282" t="s">
        <v>715</v>
      </c>
      <c r="D340" s="281" t="s">
        <v>25</v>
      </c>
      <c r="E340" s="283">
        <v>2.4E-2</v>
      </c>
      <c r="F340" s="283">
        <v>4.8000000000000001E-2</v>
      </c>
    </row>
    <row r="341" spans="1:7" s="279" customFormat="1" outlineLevel="1">
      <c r="A341" s="280" t="s">
        <v>716</v>
      </c>
      <c r="B341" s="281" t="s">
        <v>606</v>
      </c>
      <c r="C341" s="282" t="s">
        <v>607</v>
      </c>
      <c r="D341" s="281" t="s">
        <v>23</v>
      </c>
      <c r="E341" s="283">
        <v>1.8000000000000001E-4</v>
      </c>
      <c r="F341" s="283">
        <v>3.6000000000000002E-4</v>
      </c>
    </row>
    <row r="342" spans="1:7" s="279" customFormat="1" outlineLevel="1">
      <c r="A342" s="280" t="s">
        <v>717</v>
      </c>
      <c r="B342" s="281" t="s">
        <v>489</v>
      </c>
      <c r="C342" s="282" t="s">
        <v>490</v>
      </c>
      <c r="D342" s="281" t="s">
        <v>404</v>
      </c>
      <c r="E342" s="283">
        <v>0.02</v>
      </c>
      <c r="F342" s="283">
        <v>0.04</v>
      </c>
    </row>
    <row r="343" spans="1:7" s="279" customFormat="1" outlineLevel="1">
      <c r="A343" s="280" t="s">
        <v>1075</v>
      </c>
      <c r="B343" s="281" t="s">
        <v>1076</v>
      </c>
      <c r="C343" s="282" t="s">
        <v>1077</v>
      </c>
      <c r="D343" s="281" t="s">
        <v>404</v>
      </c>
      <c r="E343" s="283">
        <v>1</v>
      </c>
      <c r="F343" s="283">
        <v>2</v>
      </c>
    </row>
    <row r="344" spans="1:7" s="226" customFormat="1" ht="26.4">
      <c r="A344" s="255" t="s">
        <v>718</v>
      </c>
      <c r="B344" s="256" t="s">
        <v>719</v>
      </c>
      <c r="C344" s="256" t="s">
        <v>720</v>
      </c>
      <c r="D344" s="257" t="s">
        <v>404</v>
      </c>
      <c r="E344" s="258">
        <v>2</v>
      </c>
      <c r="F344" s="259"/>
      <c r="G344" s="260"/>
    </row>
    <row r="345" spans="1:7" s="265" customFormat="1" outlineLevel="1">
      <c r="A345" s="261" t="s">
        <v>721</v>
      </c>
      <c r="B345" s="262" t="s">
        <v>18</v>
      </c>
      <c r="C345" s="263" t="s">
        <v>20</v>
      </c>
      <c r="D345" s="262" t="s">
        <v>21</v>
      </c>
      <c r="E345" s="264">
        <v>3.32</v>
      </c>
      <c r="F345" s="264">
        <v>6.64</v>
      </c>
    </row>
    <row r="346" spans="1:7" s="270" customFormat="1" ht="24" outlineLevel="1">
      <c r="A346" s="266" t="s">
        <v>722</v>
      </c>
      <c r="B346" s="267" t="s">
        <v>590</v>
      </c>
      <c r="C346" s="268" t="s">
        <v>591</v>
      </c>
      <c r="D346" s="267" t="s">
        <v>22</v>
      </c>
      <c r="E346" s="269">
        <v>0.92</v>
      </c>
      <c r="F346" s="269">
        <v>1.84</v>
      </c>
    </row>
    <row r="347" spans="1:7" s="270" customFormat="1" outlineLevel="1">
      <c r="A347" s="271" t="s">
        <v>723</v>
      </c>
      <c r="B347" s="272" t="s">
        <v>371</v>
      </c>
      <c r="C347" s="273" t="s">
        <v>372</v>
      </c>
      <c r="D347" s="272" t="s">
        <v>22</v>
      </c>
      <c r="E347" s="274">
        <v>0.01</v>
      </c>
      <c r="F347" s="274">
        <v>0.02</v>
      </c>
    </row>
    <row r="348" spans="1:7" s="270" customFormat="1" outlineLevel="1">
      <c r="A348" s="271" t="s">
        <v>724</v>
      </c>
      <c r="B348" s="272" t="s">
        <v>595</v>
      </c>
      <c r="C348" s="273" t="s">
        <v>596</v>
      </c>
      <c r="D348" s="272" t="s">
        <v>22</v>
      </c>
      <c r="E348" s="274">
        <v>0.63</v>
      </c>
      <c r="F348" s="274">
        <v>1.26</v>
      </c>
    </row>
    <row r="349" spans="1:7" s="270" customFormat="1" outlineLevel="1">
      <c r="A349" s="271" t="s">
        <v>725</v>
      </c>
      <c r="B349" s="272" t="s">
        <v>466</v>
      </c>
      <c r="C349" s="273" t="s">
        <v>467</v>
      </c>
      <c r="D349" s="272" t="s">
        <v>22</v>
      </c>
      <c r="E349" s="274">
        <v>0.3</v>
      </c>
      <c r="F349" s="274">
        <v>0.6</v>
      </c>
    </row>
    <row r="350" spans="1:7" s="270" customFormat="1" outlineLevel="1">
      <c r="A350" s="271" t="s">
        <v>726</v>
      </c>
      <c r="B350" s="272" t="s">
        <v>602</v>
      </c>
      <c r="C350" s="273" t="s">
        <v>603</v>
      </c>
      <c r="D350" s="272" t="s">
        <v>22</v>
      </c>
      <c r="E350" s="274">
        <v>0.15</v>
      </c>
      <c r="F350" s="274">
        <v>0.3</v>
      </c>
    </row>
    <row r="351" spans="1:7" s="270" customFormat="1" outlineLevel="1">
      <c r="A351" s="271" t="s">
        <v>727</v>
      </c>
      <c r="B351" s="272" t="s">
        <v>414</v>
      </c>
      <c r="C351" s="273" t="s">
        <v>132</v>
      </c>
      <c r="D351" s="272" t="s">
        <v>22</v>
      </c>
      <c r="E351" s="274">
        <v>0.02</v>
      </c>
      <c r="F351" s="274">
        <v>0.04</v>
      </c>
    </row>
    <row r="352" spans="1:7" s="270" customFormat="1" outlineLevel="1">
      <c r="A352" s="271" t="s">
        <v>728</v>
      </c>
      <c r="B352" s="272" t="s">
        <v>442</v>
      </c>
      <c r="C352" s="273" t="s">
        <v>443</v>
      </c>
      <c r="D352" s="272" t="s">
        <v>22</v>
      </c>
      <c r="E352" s="274">
        <v>0.28999999999999998</v>
      </c>
      <c r="F352" s="274">
        <v>0.57999999999999996</v>
      </c>
    </row>
    <row r="353" spans="1:7" s="279" customFormat="1" outlineLevel="1">
      <c r="A353" s="275" t="s">
        <v>729</v>
      </c>
      <c r="B353" s="276" t="s">
        <v>445</v>
      </c>
      <c r="C353" s="277" t="s">
        <v>446</v>
      </c>
      <c r="D353" s="276" t="s">
        <v>25</v>
      </c>
      <c r="E353" s="278">
        <v>0.23</v>
      </c>
      <c r="F353" s="278">
        <v>0.46</v>
      </c>
    </row>
    <row r="354" spans="1:7" s="279" customFormat="1" outlineLevel="1">
      <c r="A354" s="280" t="s">
        <v>730</v>
      </c>
      <c r="B354" s="281" t="s">
        <v>714</v>
      </c>
      <c r="C354" s="282" t="s">
        <v>715</v>
      </c>
      <c r="D354" s="281" t="s">
        <v>25</v>
      </c>
      <c r="E354" s="283">
        <v>0.03</v>
      </c>
      <c r="F354" s="283">
        <v>0.06</v>
      </c>
    </row>
    <row r="355" spans="1:7" s="279" customFormat="1" outlineLevel="1">
      <c r="A355" s="280" t="s">
        <v>731</v>
      </c>
      <c r="B355" s="281" t="s">
        <v>606</v>
      </c>
      <c r="C355" s="282" t="s">
        <v>607</v>
      </c>
      <c r="D355" s="281" t="s">
        <v>23</v>
      </c>
      <c r="E355" s="283">
        <v>2.5999999999999998E-4</v>
      </c>
      <c r="F355" s="283">
        <v>5.1999999999999995E-4</v>
      </c>
    </row>
    <row r="356" spans="1:7" s="279" customFormat="1" outlineLevel="1">
      <c r="A356" s="280" t="s">
        <v>732</v>
      </c>
      <c r="B356" s="281" t="s">
        <v>489</v>
      </c>
      <c r="C356" s="282" t="s">
        <v>490</v>
      </c>
      <c r="D356" s="281" t="s">
        <v>404</v>
      </c>
      <c r="E356" s="283">
        <v>0.03</v>
      </c>
      <c r="F356" s="283">
        <v>0.06</v>
      </c>
    </row>
    <row r="357" spans="1:7" s="279" customFormat="1" outlineLevel="1">
      <c r="A357" s="280" t="s">
        <v>733</v>
      </c>
      <c r="B357" s="281" t="s">
        <v>734</v>
      </c>
      <c r="C357" s="282" t="s">
        <v>735</v>
      </c>
      <c r="D357" s="281" t="s">
        <v>404</v>
      </c>
      <c r="E357" s="283">
        <v>1</v>
      </c>
      <c r="F357" s="283">
        <v>2</v>
      </c>
    </row>
    <row r="358" spans="1:7" s="226" customFormat="1" ht="26.4">
      <c r="A358" s="255" t="s">
        <v>736</v>
      </c>
      <c r="B358" s="256" t="s">
        <v>737</v>
      </c>
      <c r="C358" s="256" t="s">
        <v>738</v>
      </c>
      <c r="D358" s="257" t="s">
        <v>404</v>
      </c>
      <c r="E358" s="258">
        <v>4</v>
      </c>
      <c r="F358" s="259"/>
      <c r="G358" s="260"/>
    </row>
    <row r="359" spans="1:7" s="265" customFormat="1" outlineLevel="1">
      <c r="A359" s="261" t="s">
        <v>739</v>
      </c>
      <c r="B359" s="262" t="s">
        <v>18</v>
      </c>
      <c r="C359" s="263" t="s">
        <v>20</v>
      </c>
      <c r="D359" s="262" t="s">
        <v>21</v>
      </c>
      <c r="E359" s="264">
        <v>5.61</v>
      </c>
      <c r="F359" s="264">
        <v>22.44</v>
      </c>
    </row>
    <row r="360" spans="1:7" s="270" customFormat="1" ht="24" outlineLevel="1">
      <c r="A360" s="266" t="s">
        <v>740</v>
      </c>
      <c r="B360" s="267" t="s">
        <v>590</v>
      </c>
      <c r="C360" s="268" t="s">
        <v>591</v>
      </c>
      <c r="D360" s="267" t="s">
        <v>22</v>
      </c>
      <c r="E360" s="269">
        <v>1.95</v>
      </c>
      <c r="F360" s="269">
        <v>7.8</v>
      </c>
    </row>
    <row r="361" spans="1:7" s="270" customFormat="1" outlineLevel="1">
      <c r="A361" s="271" t="s">
        <v>741</v>
      </c>
      <c r="B361" s="272" t="s">
        <v>371</v>
      </c>
      <c r="C361" s="273" t="s">
        <v>372</v>
      </c>
      <c r="D361" s="272" t="s">
        <v>22</v>
      </c>
      <c r="E361" s="274">
        <v>0.02</v>
      </c>
      <c r="F361" s="274">
        <v>0.08</v>
      </c>
    </row>
    <row r="362" spans="1:7" s="270" customFormat="1" outlineLevel="1">
      <c r="A362" s="271" t="s">
        <v>742</v>
      </c>
      <c r="B362" s="272" t="s">
        <v>595</v>
      </c>
      <c r="C362" s="273" t="s">
        <v>596</v>
      </c>
      <c r="D362" s="272" t="s">
        <v>22</v>
      </c>
      <c r="E362" s="274">
        <v>0.84</v>
      </c>
      <c r="F362" s="274">
        <v>3.36</v>
      </c>
    </row>
    <row r="363" spans="1:7" s="270" customFormat="1" outlineLevel="1">
      <c r="A363" s="271" t="s">
        <v>743</v>
      </c>
      <c r="B363" s="272" t="s">
        <v>466</v>
      </c>
      <c r="C363" s="273" t="s">
        <v>467</v>
      </c>
      <c r="D363" s="272" t="s">
        <v>22</v>
      </c>
      <c r="E363" s="274">
        <v>0.45</v>
      </c>
      <c r="F363" s="274">
        <v>1.8</v>
      </c>
    </row>
    <row r="364" spans="1:7" s="270" customFormat="1" outlineLevel="1">
      <c r="A364" s="271" t="s">
        <v>744</v>
      </c>
      <c r="B364" s="272" t="s">
        <v>602</v>
      </c>
      <c r="C364" s="273" t="s">
        <v>603</v>
      </c>
      <c r="D364" s="272" t="s">
        <v>22</v>
      </c>
      <c r="E364" s="274">
        <v>0.23</v>
      </c>
      <c r="F364" s="274">
        <v>0.92</v>
      </c>
    </row>
    <row r="365" spans="1:7" s="270" customFormat="1" outlineLevel="1">
      <c r="A365" s="271" t="s">
        <v>745</v>
      </c>
      <c r="B365" s="272" t="s">
        <v>414</v>
      </c>
      <c r="C365" s="273" t="s">
        <v>132</v>
      </c>
      <c r="D365" s="272" t="s">
        <v>22</v>
      </c>
      <c r="E365" s="274">
        <v>0.03</v>
      </c>
      <c r="F365" s="274">
        <v>0.12</v>
      </c>
    </row>
    <row r="366" spans="1:7" s="270" customFormat="1" outlineLevel="1">
      <c r="A366" s="271" t="s">
        <v>746</v>
      </c>
      <c r="B366" s="272" t="s">
        <v>442</v>
      </c>
      <c r="C366" s="273" t="s">
        <v>443</v>
      </c>
      <c r="D366" s="272" t="s">
        <v>22</v>
      </c>
      <c r="E366" s="274">
        <v>0.35</v>
      </c>
      <c r="F366" s="274">
        <v>1.4</v>
      </c>
    </row>
    <row r="367" spans="1:7" s="279" customFormat="1" outlineLevel="1">
      <c r="A367" s="275" t="s">
        <v>747</v>
      </c>
      <c r="B367" s="276" t="s">
        <v>445</v>
      </c>
      <c r="C367" s="277" t="s">
        <v>446</v>
      </c>
      <c r="D367" s="276" t="s">
        <v>25</v>
      </c>
      <c r="E367" s="278">
        <v>0.28999999999999998</v>
      </c>
      <c r="F367" s="278">
        <v>1.1599999999999999</v>
      </c>
    </row>
    <row r="368" spans="1:7" s="279" customFormat="1" outlineLevel="1">
      <c r="A368" s="280" t="s">
        <v>748</v>
      </c>
      <c r="B368" s="281" t="s">
        <v>714</v>
      </c>
      <c r="C368" s="282" t="s">
        <v>715</v>
      </c>
      <c r="D368" s="281" t="s">
        <v>25</v>
      </c>
      <c r="E368" s="283">
        <v>3.4000000000000002E-2</v>
      </c>
      <c r="F368" s="283">
        <v>0.13600000000000001</v>
      </c>
    </row>
    <row r="369" spans="1:7" s="279" customFormat="1" outlineLevel="1">
      <c r="A369" s="280" t="s">
        <v>749</v>
      </c>
      <c r="B369" s="281" t="s">
        <v>606</v>
      </c>
      <c r="C369" s="282" t="s">
        <v>607</v>
      </c>
      <c r="D369" s="281" t="s">
        <v>23</v>
      </c>
      <c r="E369" s="283">
        <v>2.9999999999999997E-4</v>
      </c>
      <c r="F369" s="283">
        <v>1.1999999999999999E-3</v>
      </c>
    </row>
    <row r="370" spans="1:7" s="279" customFormat="1" outlineLevel="1">
      <c r="A370" s="280" t="s">
        <v>750</v>
      </c>
      <c r="B370" s="281" t="s">
        <v>489</v>
      </c>
      <c r="C370" s="282" t="s">
        <v>490</v>
      </c>
      <c r="D370" s="281" t="s">
        <v>404</v>
      </c>
      <c r="E370" s="283">
        <v>0.05</v>
      </c>
      <c r="F370" s="283">
        <v>0.2</v>
      </c>
    </row>
    <row r="371" spans="1:7" s="279" customFormat="1" outlineLevel="1">
      <c r="A371" s="280" t="s">
        <v>751</v>
      </c>
      <c r="B371" s="281" t="s">
        <v>752</v>
      </c>
      <c r="C371" s="282" t="s">
        <v>753</v>
      </c>
      <c r="D371" s="281" t="s">
        <v>404</v>
      </c>
      <c r="E371" s="283">
        <v>1</v>
      </c>
      <c r="F371" s="283">
        <v>4</v>
      </c>
    </row>
    <row r="372" spans="1:7" s="226" customFormat="1" ht="26.4">
      <c r="A372" s="255" t="s">
        <v>754</v>
      </c>
      <c r="B372" s="256" t="s">
        <v>1078</v>
      </c>
      <c r="C372" s="256" t="s">
        <v>1079</v>
      </c>
      <c r="D372" s="257" t="s">
        <v>775</v>
      </c>
      <c r="E372" s="258">
        <v>2</v>
      </c>
      <c r="F372" s="259"/>
      <c r="G372" s="260"/>
    </row>
    <row r="373" spans="1:7" s="265" customFormat="1" outlineLevel="1">
      <c r="A373" s="261" t="s">
        <v>757</v>
      </c>
      <c r="B373" s="262" t="s">
        <v>18</v>
      </c>
      <c r="C373" s="263" t="s">
        <v>20</v>
      </c>
      <c r="D373" s="262" t="s">
        <v>21</v>
      </c>
      <c r="E373" s="264">
        <v>8</v>
      </c>
      <c r="F373" s="264">
        <v>16</v>
      </c>
    </row>
    <row r="374" spans="1:7" s="270" customFormat="1" outlineLevel="1">
      <c r="A374" s="266" t="s">
        <v>758</v>
      </c>
      <c r="B374" s="267" t="s">
        <v>778</v>
      </c>
      <c r="C374" s="268" t="s">
        <v>779</v>
      </c>
      <c r="D374" s="267" t="s">
        <v>22</v>
      </c>
      <c r="E374" s="269">
        <v>0.34</v>
      </c>
      <c r="F374" s="269">
        <v>0.68</v>
      </c>
    </row>
    <row r="375" spans="1:7" s="270" customFormat="1" outlineLevel="1">
      <c r="A375" s="271" t="s">
        <v>759</v>
      </c>
      <c r="B375" s="272" t="s">
        <v>478</v>
      </c>
      <c r="C375" s="273" t="s">
        <v>479</v>
      </c>
      <c r="D375" s="272" t="s">
        <v>22</v>
      </c>
      <c r="E375" s="274">
        <v>0.34</v>
      </c>
      <c r="F375" s="274">
        <v>0.68</v>
      </c>
    </row>
    <row r="376" spans="1:7" s="279" customFormat="1" outlineLevel="1">
      <c r="A376" s="275" t="s">
        <v>760</v>
      </c>
      <c r="B376" s="276" t="s">
        <v>445</v>
      </c>
      <c r="C376" s="277" t="s">
        <v>446</v>
      </c>
      <c r="D376" s="276" t="s">
        <v>25</v>
      </c>
      <c r="E376" s="278">
        <v>0.76</v>
      </c>
      <c r="F376" s="278">
        <v>1.52</v>
      </c>
    </row>
    <row r="377" spans="1:7" s="279" customFormat="1" outlineLevel="1">
      <c r="A377" s="280" t="s">
        <v>761</v>
      </c>
      <c r="B377" s="281" t="s">
        <v>783</v>
      </c>
      <c r="C377" s="282" t="s">
        <v>784</v>
      </c>
      <c r="D377" s="281" t="s">
        <v>131</v>
      </c>
      <c r="E377" s="283">
        <v>6.2E-2</v>
      </c>
      <c r="F377" s="283">
        <v>0.124</v>
      </c>
    </row>
    <row r="378" spans="1:7" s="279" customFormat="1" outlineLevel="1">
      <c r="A378" s="280" t="s">
        <v>762</v>
      </c>
      <c r="B378" s="281" t="s">
        <v>448</v>
      </c>
      <c r="C378" s="282" t="s">
        <v>449</v>
      </c>
      <c r="D378" s="281" t="s">
        <v>131</v>
      </c>
      <c r="E378" s="283">
        <v>0.22</v>
      </c>
      <c r="F378" s="283">
        <v>0.44</v>
      </c>
    </row>
    <row r="379" spans="1:7" s="226" customFormat="1" ht="26.4">
      <c r="A379" s="255" t="s">
        <v>772</v>
      </c>
      <c r="B379" s="256" t="s">
        <v>1080</v>
      </c>
      <c r="C379" s="256" t="s">
        <v>1081</v>
      </c>
      <c r="D379" s="257" t="s">
        <v>775</v>
      </c>
      <c r="E379" s="258">
        <v>2</v>
      </c>
      <c r="F379" s="259"/>
      <c r="G379" s="260"/>
    </row>
    <row r="380" spans="1:7" s="265" customFormat="1" outlineLevel="1">
      <c r="A380" s="261" t="s">
        <v>776</v>
      </c>
      <c r="B380" s="262" t="s">
        <v>18</v>
      </c>
      <c r="C380" s="263" t="s">
        <v>20</v>
      </c>
      <c r="D380" s="262" t="s">
        <v>21</v>
      </c>
      <c r="E380" s="264">
        <v>9</v>
      </c>
      <c r="F380" s="264">
        <v>18</v>
      </c>
    </row>
    <row r="381" spans="1:7" s="270" customFormat="1" outlineLevel="1">
      <c r="A381" s="266" t="s">
        <v>777</v>
      </c>
      <c r="B381" s="267" t="s">
        <v>778</v>
      </c>
      <c r="C381" s="268" t="s">
        <v>779</v>
      </c>
      <c r="D381" s="267" t="s">
        <v>22</v>
      </c>
      <c r="E381" s="269">
        <v>0.24</v>
      </c>
      <c r="F381" s="269">
        <v>0.48</v>
      </c>
    </row>
    <row r="382" spans="1:7" s="270" customFormat="1" outlineLevel="1">
      <c r="A382" s="271" t="s">
        <v>780</v>
      </c>
      <c r="B382" s="272" t="s">
        <v>478</v>
      </c>
      <c r="C382" s="273" t="s">
        <v>479</v>
      </c>
      <c r="D382" s="272" t="s">
        <v>22</v>
      </c>
      <c r="E382" s="274">
        <v>0.43</v>
      </c>
      <c r="F382" s="274">
        <v>0.86</v>
      </c>
    </row>
    <row r="383" spans="1:7" s="279" customFormat="1" outlineLevel="1">
      <c r="A383" s="275" t="s">
        <v>781</v>
      </c>
      <c r="B383" s="276" t="s">
        <v>445</v>
      </c>
      <c r="C383" s="277" t="s">
        <v>446</v>
      </c>
      <c r="D383" s="276" t="s">
        <v>25</v>
      </c>
      <c r="E383" s="278">
        <v>0.88</v>
      </c>
      <c r="F383" s="278">
        <v>1.76</v>
      </c>
    </row>
    <row r="384" spans="1:7" s="279" customFormat="1" outlineLevel="1">
      <c r="A384" s="280" t="s">
        <v>782</v>
      </c>
      <c r="B384" s="281" t="s">
        <v>783</v>
      </c>
      <c r="C384" s="282" t="s">
        <v>784</v>
      </c>
      <c r="D384" s="281" t="s">
        <v>131</v>
      </c>
      <c r="E384" s="283">
        <v>9.2999999999999999E-2</v>
      </c>
      <c r="F384" s="283">
        <v>0.186</v>
      </c>
    </row>
    <row r="385" spans="1:7" s="279" customFormat="1" outlineLevel="1">
      <c r="A385" s="280" t="s">
        <v>785</v>
      </c>
      <c r="B385" s="281" t="s">
        <v>448</v>
      </c>
      <c r="C385" s="282" t="s">
        <v>449</v>
      </c>
      <c r="D385" s="281" t="s">
        <v>131</v>
      </c>
      <c r="E385" s="283">
        <v>0.25</v>
      </c>
      <c r="F385" s="283">
        <v>0.5</v>
      </c>
    </row>
    <row r="386" spans="1:7" s="226" customFormat="1" ht="26.4">
      <c r="A386" s="255" t="s">
        <v>786</v>
      </c>
      <c r="B386" s="256" t="s">
        <v>773</v>
      </c>
      <c r="C386" s="256" t="s">
        <v>774</v>
      </c>
      <c r="D386" s="257" t="s">
        <v>775</v>
      </c>
      <c r="E386" s="258">
        <v>2</v>
      </c>
      <c r="F386" s="259"/>
      <c r="G386" s="260"/>
    </row>
    <row r="387" spans="1:7" s="265" customFormat="1" outlineLevel="1">
      <c r="A387" s="261" t="s">
        <v>789</v>
      </c>
      <c r="B387" s="262" t="s">
        <v>18</v>
      </c>
      <c r="C387" s="263" t="s">
        <v>20</v>
      </c>
      <c r="D387" s="262" t="s">
        <v>21</v>
      </c>
      <c r="E387" s="264">
        <v>10</v>
      </c>
      <c r="F387" s="264">
        <v>20</v>
      </c>
    </row>
    <row r="388" spans="1:7" s="270" customFormat="1" outlineLevel="1">
      <c r="A388" s="266" t="s">
        <v>790</v>
      </c>
      <c r="B388" s="267" t="s">
        <v>778</v>
      </c>
      <c r="C388" s="268" t="s">
        <v>779</v>
      </c>
      <c r="D388" s="267" t="s">
        <v>22</v>
      </c>
      <c r="E388" s="269">
        <v>0.3</v>
      </c>
      <c r="F388" s="269">
        <v>0.6</v>
      </c>
    </row>
    <row r="389" spans="1:7" s="270" customFormat="1" outlineLevel="1">
      <c r="A389" s="271" t="s">
        <v>791</v>
      </c>
      <c r="B389" s="272" t="s">
        <v>478</v>
      </c>
      <c r="C389" s="273" t="s">
        <v>479</v>
      </c>
      <c r="D389" s="272" t="s">
        <v>22</v>
      </c>
      <c r="E389" s="274">
        <v>0.57999999999999996</v>
      </c>
      <c r="F389" s="274">
        <v>1.1599999999999999</v>
      </c>
    </row>
    <row r="390" spans="1:7" s="279" customFormat="1" outlineLevel="1">
      <c r="A390" s="275" t="s">
        <v>792</v>
      </c>
      <c r="B390" s="276" t="s">
        <v>445</v>
      </c>
      <c r="C390" s="277" t="s">
        <v>446</v>
      </c>
      <c r="D390" s="276" t="s">
        <v>25</v>
      </c>
      <c r="E390" s="278">
        <v>1</v>
      </c>
      <c r="F390" s="278">
        <v>2</v>
      </c>
    </row>
    <row r="391" spans="1:7" s="279" customFormat="1" outlineLevel="1">
      <c r="A391" s="280" t="s">
        <v>793</v>
      </c>
      <c r="B391" s="281" t="s">
        <v>783</v>
      </c>
      <c r="C391" s="282" t="s">
        <v>784</v>
      </c>
      <c r="D391" s="281" t="s">
        <v>131</v>
      </c>
      <c r="E391" s="283">
        <v>0.18</v>
      </c>
      <c r="F391" s="283">
        <v>0.36</v>
      </c>
    </row>
    <row r="392" spans="1:7" s="279" customFormat="1" outlineLevel="1">
      <c r="A392" s="280" t="s">
        <v>794</v>
      </c>
      <c r="B392" s="281" t="s">
        <v>448</v>
      </c>
      <c r="C392" s="282" t="s">
        <v>449</v>
      </c>
      <c r="D392" s="281" t="s">
        <v>131</v>
      </c>
      <c r="E392" s="283">
        <v>0.28999999999999998</v>
      </c>
      <c r="F392" s="283">
        <v>0.57999999999999996</v>
      </c>
    </row>
    <row r="393" spans="1:7" s="226" customFormat="1" ht="26.4">
      <c r="A393" s="255" t="s">
        <v>795</v>
      </c>
      <c r="B393" s="256" t="s">
        <v>787</v>
      </c>
      <c r="C393" s="256" t="s">
        <v>788</v>
      </c>
      <c r="D393" s="257" t="s">
        <v>775</v>
      </c>
      <c r="E393" s="258">
        <v>2</v>
      </c>
      <c r="F393" s="259"/>
      <c r="G393" s="260"/>
    </row>
    <row r="394" spans="1:7" s="265" customFormat="1" outlineLevel="1">
      <c r="A394" s="261" t="s">
        <v>799</v>
      </c>
      <c r="B394" s="262" t="s">
        <v>18</v>
      </c>
      <c r="C394" s="263" t="s">
        <v>20</v>
      </c>
      <c r="D394" s="262" t="s">
        <v>21</v>
      </c>
      <c r="E394" s="264">
        <v>15</v>
      </c>
      <c r="F394" s="264">
        <v>30</v>
      </c>
    </row>
    <row r="395" spans="1:7" s="270" customFormat="1" outlineLevel="1">
      <c r="A395" s="266" t="s">
        <v>800</v>
      </c>
      <c r="B395" s="267" t="s">
        <v>778</v>
      </c>
      <c r="C395" s="268" t="s">
        <v>779</v>
      </c>
      <c r="D395" s="267" t="s">
        <v>22</v>
      </c>
      <c r="E395" s="269">
        <v>0.47</v>
      </c>
      <c r="F395" s="269">
        <v>0.94</v>
      </c>
    </row>
    <row r="396" spans="1:7" s="270" customFormat="1" outlineLevel="1">
      <c r="A396" s="271" t="s">
        <v>801</v>
      </c>
      <c r="B396" s="272" t="s">
        <v>478</v>
      </c>
      <c r="C396" s="273" t="s">
        <v>479</v>
      </c>
      <c r="D396" s="272" t="s">
        <v>22</v>
      </c>
      <c r="E396" s="274">
        <v>1.05</v>
      </c>
      <c r="F396" s="274">
        <v>2.1</v>
      </c>
    </row>
    <row r="397" spans="1:7" s="279" customFormat="1" outlineLevel="1">
      <c r="A397" s="275" t="s">
        <v>802</v>
      </c>
      <c r="B397" s="276" t="s">
        <v>445</v>
      </c>
      <c r="C397" s="277" t="s">
        <v>446</v>
      </c>
      <c r="D397" s="276" t="s">
        <v>25</v>
      </c>
      <c r="E397" s="278">
        <v>1.04</v>
      </c>
      <c r="F397" s="278">
        <v>2.08</v>
      </c>
    </row>
    <row r="398" spans="1:7" s="279" customFormat="1" outlineLevel="1">
      <c r="A398" s="280" t="s">
        <v>803</v>
      </c>
      <c r="B398" s="281" t="s">
        <v>783</v>
      </c>
      <c r="C398" s="282" t="s">
        <v>784</v>
      </c>
      <c r="D398" s="281" t="s">
        <v>131</v>
      </c>
      <c r="E398" s="283">
        <v>0.3</v>
      </c>
      <c r="F398" s="283">
        <v>0.6</v>
      </c>
    </row>
    <row r="399" spans="1:7" s="279" customFormat="1" outlineLevel="1">
      <c r="A399" s="280" t="s">
        <v>804</v>
      </c>
      <c r="B399" s="281" t="s">
        <v>448</v>
      </c>
      <c r="C399" s="282" t="s">
        <v>449</v>
      </c>
      <c r="D399" s="281" t="s">
        <v>131</v>
      </c>
      <c r="E399" s="283">
        <v>0.31</v>
      </c>
      <c r="F399" s="283">
        <v>0.62</v>
      </c>
    </row>
    <row r="400" spans="1:7" s="226" customFormat="1" ht="39.6">
      <c r="A400" s="255" t="s">
        <v>805</v>
      </c>
      <c r="B400" s="256" t="s">
        <v>796</v>
      </c>
      <c r="C400" s="256" t="s">
        <v>797</v>
      </c>
      <c r="D400" s="257" t="s">
        <v>798</v>
      </c>
      <c r="E400" s="258">
        <v>4</v>
      </c>
      <c r="F400" s="259"/>
      <c r="G400" s="260"/>
    </row>
    <row r="401" spans="1:7" s="265" customFormat="1" outlineLevel="1">
      <c r="A401" s="261" t="s">
        <v>808</v>
      </c>
      <c r="B401" s="262" t="s">
        <v>18</v>
      </c>
      <c r="C401" s="263" t="s">
        <v>20</v>
      </c>
      <c r="D401" s="262" t="s">
        <v>21</v>
      </c>
      <c r="E401" s="264">
        <v>18</v>
      </c>
      <c r="F401" s="264">
        <v>72</v>
      </c>
    </row>
    <row r="402" spans="1:7" s="270" customFormat="1" outlineLevel="1">
      <c r="A402" s="266" t="s">
        <v>809</v>
      </c>
      <c r="B402" s="267" t="s">
        <v>778</v>
      </c>
      <c r="C402" s="268" t="s">
        <v>779</v>
      </c>
      <c r="D402" s="267" t="s">
        <v>22</v>
      </c>
      <c r="E402" s="269">
        <v>0.62</v>
      </c>
      <c r="F402" s="269">
        <v>2.48</v>
      </c>
    </row>
    <row r="403" spans="1:7" s="270" customFormat="1" outlineLevel="1">
      <c r="A403" s="271" t="s">
        <v>810</v>
      </c>
      <c r="B403" s="272" t="s">
        <v>478</v>
      </c>
      <c r="C403" s="273" t="s">
        <v>479</v>
      </c>
      <c r="D403" s="272" t="s">
        <v>22</v>
      </c>
      <c r="E403" s="274">
        <v>1.64</v>
      </c>
      <c r="F403" s="274">
        <v>6.56</v>
      </c>
    </row>
    <row r="404" spans="1:7" s="279" customFormat="1" outlineLevel="1">
      <c r="A404" s="275" t="s">
        <v>811</v>
      </c>
      <c r="B404" s="276" t="s">
        <v>445</v>
      </c>
      <c r="C404" s="277" t="s">
        <v>446</v>
      </c>
      <c r="D404" s="276" t="s">
        <v>25</v>
      </c>
      <c r="E404" s="278">
        <v>0.52</v>
      </c>
      <c r="F404" s="278">
        <v>2.08</v>
      </c>
    </row>
    <row r="405" spans="1:7" s="279" customFormat="1" outlineLevel="1">
      <c r="A405" s="280" t="s">
        <v>812</v>
      </c>
      <c r="B405" s="281" t="s">
        <v>783</v>
      </c>
      <c r="C405" s="282" t="s">
        <v>784</v>
      </c>
      <c r="D405" s="281" t="s">
        <v>131</v>
      </c>
      <c r="E405" s="283">
        <v>0.41</v>
      </c>
      <c r="F405" s="283">
        <v>1.64</v>
      </c>
    </row>
    <row r="406" spans="1:7" s="279" customFormat="1" outlineLevel="1">
      <c r="A406" s="280" t="s">
        <v>813</v>
      </c>
      <c r="B406" s="281" t="s">
        <v>448</v>
      </c>
      <c r="C406" s="282" t="s">
        <v>449</v>
      </c>
      <c r="D406" s="281" t="s">
        <v>131</v>
      </c>
      <c r="E406" s="283">
        <v>0.15</v>
      </c>
      <c r="F406" s="283">
        <v>0.6</v>
      </c>
    </row>
    <row r="407" spans="1:7" s="226" customFormat="1" ht="26.4">
      <c r="A407" s="255" t="s">
        <v>814</v>
      </c>
      <c r="B407" s="256" t="s">
        <v>815</v>
      </c>
      <c r="C407" s="256" t="s">
        <v>816</v>
      </c>
      <c r="D407" s="257" t="s">
        <v>1</v>
      </c>
      <c r="E407" s="258">
        <v>1.0461</v>
      </c>
      <c r="F407" s="259"/>
      <c r="G407" s="260"/>
    </row>
    <row r="408" spans="1:7" s="265" customFormat="1" outlineLevel="1">
      <c r="A408" s="261" t="s">
        <v>817</v>
      </c>
      <c r="B408" s="262" t="s">
        <v>18</v>
      </c>
      <c r="C408" s="263" t="s">
        <v>20</v>
      </c>
      <c r="D408" s="262" t="s">
        <v>21</v>
      </c>
      <c r="E408" s="264">
        <v>8.6020000000000003</v>
      </c>
      <c r="F408" s="264">
        <v>8.9985999999999997</v>
      </c>
    </row>
    <row r="409" spans="1:7" s="270" customFormat="1" outlineLevel="1">
      <c r="A409" s="266" t="s">
        <v>818</v>
      </c>
      <c r="B409" s="267" t="s">
        <v>167</v>
      </c>
      <c r="C409" s="268" t="s">
        <v>132</v>
      </c>
      <c r="D409" s="267" t="s">
        <v>22</v>
      </c>
      <c r="E409" s="269">
        <v>0.06</v>
      </c>
      <c r="F409" s="269">
        <v>6.2766000000000002E-2</v>
      </c>
    </row>
    <row r="410" spans="1:7" s="279" customFormat="1" outlineLevel="1">
      <c r="A410" s="275" t="s">
        <v>819</v>
      </c>
      <c r="B410" s="276" t="s">
        <v>118</v>
      </c>
      <c r="C410" s="277" t="s">
        <v>117</v>
      </c>
      <c r="D410" s="276" t="s">
        <v>23</v>
      </c>
      <c r="E410" s="278">
        <v>1.7999999999999999E-2</v>
      </c>
      <c r="F410" s="278">
        <v>1.883E-2</v>
      </c>
    </row>
    <row r="411" spans="1:7" s="279" customFormat="1" outlineLevel="1">
      <c r="A411" s="280" t="s">
        <v>820</v>
      </c>
      <c r="B411" s="281" t="s">
        <v>821</v>
      </c>
      <c r="C411" s="282" t="s">
        <v>822</v>
      </c>
      <c r="D411" s="281" t="s">
        <v>23</v>
      </c>
      <c r="E411" s="283">
        <v>2.5999999999999999E-3</v>
      </c>
      <c r="F411" s="283">
        <v>2.7200000000000002E-3</v>
      </c>
    </row>
    <row r="412" spans="1:7" s="226" customFormat="1" ht="26.4">
      <c r="A412" s="255" t="s">
        <v>823</v>
      </c>
      <c r="B412" s="256" t="s">
        <v>824</v>
      </c>
      <c r="C412" s="256" t="s">
        <v>825</v>
      </c>
      <c r="D412" s="257" t="s">
        <v>826</v>
      </c>
      <c r="E412" s="258">
        <v>33</v>
      </c>
      <c r="F412" s="259"/>
      <c r="G412" s="260"/>
    </row>
    <row r="413" spans="1:7" s="265" customFormat="1" outlineLevel="1">
      <c r="A413" s="261" t="s">
        <v>827</v>
      </c>
      <c r="B413" s="262" t="s">
        <v>18</v>
      </c>
      <c r="C413" s="263" t="s">
        <v>20</v>
      </c>
      <c r="D413" s="262" t="s">
        <v>21</v>
      </c>
      <c r="E413" s="264">
        <v>0.9</v>
      </c>
      <c r="F413" s="264">
        <v>29.7</v>
      </c>
    </row>
    <row r="414" spans="1:7" s="279" customFormat="1" outlineLevel="1">
      <c r="A414" s="286" t="s">
        <v>828</v>
      </c>
      <c r="B414" s="287" t="s">
        <v>829</v>
      </c>
      <c r="C414" s="288" t="s">
        <v>830</v>
      </c>
      <c r="D414" s="287" t="s">
        <v>21</v>
      </c>
      <c r="E414" s="289">
        <v>0.11</v>
      </c>
      <c r="F414" s="289">
        <v>3.63</v>
      </c>
    </row>
    <row r="415" spans="1:7" s="279" customFormat="1" outlineLevel="1">
      <c r="A415" s="286" t="s">
        <v>831</v>
      </c>
      <c r="B415" s="287" t="s">
        <v>832</v>
      </c>
      <c r="C415" s="288" t="s">
        <v>833</v>
      </c>
      <c r="D415" s="287" t="s">
        <v>21</v>
      </c>
      <c r="E415" s="289">
        <v>0.06</v>
      </c>
      <c r="F415" s="289">
        <v>1.98</v>
      </c>
    </row>
    <row r="416" spans="1:7" s="270" customFormat="1" outlineLevel="1">
      <c r="A416" s="266" t="s">
        <v>834</v>
      </c>
      <c r="B416" s="267" t="s">
        <v>835</v>
      </c>
      <c r="C416" s="268" t="s">
        <v>836</v>
      </c>
      <c r="D416" s="267" t="s">
        <v>22</v>
      </c>
      <c r="E416" s="269">
        <v>0.44</v>
      </c>
      <c r="F416" s="269">
        <v>14.52</v>
      </c>
    </row>
    <row r="417" spans="1:7" s="270" customFormat="1" ht="24" outlineLevel="1">
      <c r="A417" s="271" t="s">
        <v>837</v>
      </c>
      <c r="B417" s="272" t="s">
        <v>838</v>
      </c>
      <c r="C417" s="273" t="s">
        <v>839</v>
      </c>
      <c r="D417" s="272" t="s">
        <v>22</v>
      </c>
      <c r="E417" s="274">
        <v>0.5</v>
      </c>
      <c r="F417" s="274">
        <v>16.5</v>
      </c>
    </row>
    <row r="418" spans="1:7" s="226" customFormat="1">
      <c r="A418" s="255" t="s">
        <v>840</v>
      </c>
      <c r="B418" s="256" t="s">
        <v>849</v>
      </c>
      <c r="C418" s="256" t="s">
        <v>850</v>
      </c>
      <c r="D418" s="257" t="s">
        <v>23</v>
      </c>
      <c r="E418" s="258">
        <v>0.1623</v>
      </c>
      <c r="F418" s="259"/>
      <c r="G418" s="260"/>
    </row>
    <row r="419" spans="1:7" s="265" customFormat="1" outlineLevel="1">
      <c r="A419" s="261" t="s">
        <v>843</v>
      </c>
      <c r="B419" s="262" t="s">
        <v>18</v>
      </c>
      <c r="C419" s="263" t="s">
        <v>20</v>
      </c>
      <c r="D419" s="262" t="s">
        <v>21</v>
      </c>
      <c r="E419" s="264">
        <v>312.7</v>
      </c>
      <c r="F419" s="264">
        <v>50.751199999999997</v>
      </c>
    </row>
    <row r="420" spans="1:7" s="270" customFormat="1" outlineLevel="1">
      <c r="A420" s="266" t="s">
        <v>844</v>
      </c>
      <c r="B420" s="267" t="s">
        <v>667</v>
      </c>
      <c r="C420" s="268" t="s">
        <v>668</v>
      </c>
      <c r="D420" s="267" t="s">
        <v>22</v>
      </c>
      <c r="E420" s="269">
        <v>103.16</v>
      </c>
      <c r="F420" s="269">
        <v>16.742899999999999</v>
      </c>
    </row>
    <row r="421" spans="1:7" s="270" customFormat="1" outlineLevel="1">
      <c r="A421" s="271" t="s">
        <v>845</v>
      </c>
      <c r="B421" s="272" t="s">
        <v>167</v>
      </c>
      <c r="C421" s="273" t="s">
        <v>132</v>
      </c>
      <c r="D421" s="272" t="s">
        <v>22</v>
      </c>
      <c r="E421" s="274">
        <v>2.19</v>
      </c>
      <c r="F421" s="274">
        <v>0.355437</v>
      </c>
    </row>
    <row r="422" spans="1:7" s="279" customFormat="1" outlineLevel="1">
      <c r="A422" s="275" t="s">
        <v>846</v>
      </c>
      <c r="B422" s="276" t="s">
        <v>855</v>
      </c>
      <c r="C422" s="277" t="s">
        <v>856</v>
      </c>
      <c r="D422" s="276" t="s">
        <v>23</v>
      </c>
      <c r="E422" s="278">
        <v>0.09</v>
      </c>
      <c r="F422" s="278">
        <v>1.4607E-2</v>
      </c>
    </row>
    <row r="423" spans="1:7" s="226" customFormat="1">
      <c r="A423" s="255" t="s">
        <v>848</v>
      </c>
      <c r="B423" s="256" t="s">
        <v>523</v>
      </c>
      <c r="C423" s="256" t="s">
        <v>1082</v>
      </c>
      <c r="D423" s="257" t="s">
        <v>404</v>
      </c>
      <c r="E423" s="284">
        <v>3</v>
      </c>
      <c r="F423" s="285"/>
      <c r="G423" s="260"/>
    </row>
    <row r="424" spans="1:7" s="226" customFormat="1">
      <c r="A424" s="255" t="s">
        <v>857</v>
      </c>
      <c r="B424" s="256" t="s">
        <v>523</v>
      </c>
      <c r="C424" s="256" t="s">
        <v>1083</v>
      </c>
      <c r="D424" s="257" t="s">
        <v>404</v>
      </c>
      <c r="E424" s="284">
        <v>3</v>
      </c>
      <c r="F424" s="285"/>
      <c r="G424" s="260"/>
    </row>
    <row r="425" spans="1:7" s="226" customFormat="1">
      <c r="A425" s="255" t="s">
        <v>859</v>
      </c>
      <c r="B425" s="256" t="s">
        <v>523</v>
      </c>
      <c r="C425" s="256" t="s">
        <v>858</v>
      </c>
      <c r="D425" s="257" t="s">
        <v>404</v>
      </c>
      <c r="E425" s="284">
        <v>3</v>
      </c>
      <c r="F425" s="285"/>
      <c r="G425" s="260"/>
    </row>
    <row r="426" spans="1:7" s="226" customFormat="1">
      <c r="A426" s="255" t="s">
        <v>861</v>
      </c>
      <c r="B426" s="256" t="s">
        <v>523</v>
      </c>
      <c r="C426" s="256" t="s">
        <v>860</v>
      </c>
      <c r="D426" s="257" t="s">
        <v>404</v>
      </c>
      <c r="E426" s="284">
        <v>11</v>
      </c>
      <c r="F426" s="285"/>
      <c r="G426" s="260"/>
    </row>
    <row r="427" spans="1:7" ht="15.75" customHeight="1">
      <c r="A427" s="252" t="s">
        <v>863</v>
      </c>
      <c r="B427" s="253"/>
      <c r="C427" s="253"/>
      <c r="D427" s="253"/>
      <c r="E427" s="253"/>
      <c r="F427" s="254"/>
    </row>
    <row r="428" spans="1:7" s="226" customFormat="1">
      <c r="A428" s="255" t="s">
        <v>864</v>
      </c>
      <c r="B428" s="256" t="s">
        <v>100</v>
      </c>
      <c r="C428" s="256" t="s">
        <v>101</v>
      </c>
      <c r="D428" s="257" t="s">
        <v>1</v>
      </c>
      <c r="E428" s="258">
        <v>0.83520000000000005</v>
      </c>
      <c r="F428" s="259"/>
      <c r="G428" s="260"/>
    </row>
    <row r="429" spans="1:7" s="265" customFormat="1" outlineLevel="1">
      <c r="A429" s="261" t="s">
        <v>865</v>
      </c>
      <c r="B429" s="262" t="s">
        <v>18</v>
      </c>
      <c r="C429" s="263" t="s">
        <v>20</v>
      </c>
      <c r="D429" s="262" t="s">
        <v>21</v>
      </c>
      <c r="E429" s="264">
        <v>13.3</v>
      </c>
      <c r="F429" s="264">
        <v>11.1082</v>
      </c>
    </row>
    <row r="430" spans="1:7" s="226" customFormat="1" ht="26.4">
      <c r="A430" s="255" t="s">
        <v>866</v>
      </c>
      <c r="B430" s="256" t="s">
        <v>98</v>
      </c>
      <c r="C430" s="256" t="s">
        <v>99</v>
      </c>
      <c r="D430" s="257" t="s">
        <v>23</v>
      </c>
      <c r="E430" s="258">
        <v>2.6074999999999999</v>
      </c>
      <c r="F430" s="259"/>
      <c r="G430" s="260"/>
    </row>
    <row r="431" spans="1:7" s="265" customFormat="1" outlineLevel="1">
      <c r="A431" s="261" t="s">
        <v>867</v>
      </c>
      <c r="B431" s="262" t="s">
        <v>18</v>
      </c>
      <c r="C431" s="263" t="s">
        <v>20</v>
      </c>
      <c r="D431" s="262" t="s">
        <v>21</v>
      </c>
      <c r="E431" s="264">
        <v>0.57769999999999999</v>
      </c>
      <c r="F431" s="264">
        <v>1.5064</v>
      </c>
    </row>
    <row r="432" spans="1:7" s="270" customFormat="1" outlineLevel="1">
      <c r="A432" s="266" t="s">
        <v>868</v>
      </c>
      <c r="B432" s="267" t="s">
        <v>190</v>
      </c>
      <c r="C432" s="268" t="s">
        <v>191</v>
      </c>
      <c r="D432" s="267" t="s">
        <v>22</v>
      </c>
      <c r="E432" s="269">
        <v>0.28999999999999998</v>
      </c>
      <c r="F432" s="269">
        <v>0.75617500000000004</v>
      </c>
    </row>
    <row r="433" spans="1:7" s="226" customFormat="1" ht="52.8">
      <c r="A433" s="255" t="s">
        <v>869</v>
      </c>
      <c r="B433" s="256" t="s">
        <v>188</v>
      </c>
      <c r="C433" s="256" t="s">
        <v>189</v>
      </c>
      <c r="D433" s="257" t="s">
        <v>23</v>
      </c>
      <c r="E433" s="258">
        <v>2.6074999999999999</v>
      </c>
      <c r="F433" s="259"/>
      <c r="G433" s="260"/>
    </row>
    <row r="434" spans="1:7" s="270" customFormat="1" outlineLevel="1">
      <c r="A434" s="266" t="s">
        <v>870</v>
      </c>
      <c r="B434" s="267" t="s">
        <v>190</v>
      </c>
      <c r="C434" s="268" t="s">
        <v>191</v>
      </c>
      <c r="D434" s="267" t="s">
        <v>22</v>
      </c>
      <c r="E434" s="269">
        <v>6.9536000000000001E-2</v>
      </c>
      <c r="F434" s="269">
        <v>0.181315</v>
      </c>
    </row>
    <row r="435" spans="1:7" s="226" customFormat="1">
      <c r="A435" s="255" t="s">
        <v>871</v>
      </c>
      <c r="B435" s="256" t="s">
        <v>129</v>
      </c>
      <c r="C435" s="256" t="s">
        <v>881</v>
      </c>
      <c r="D435" s="257" t="s">
        <v>127</v>
      </c>
      <c r="E435" s="258">
        <v>20</v>
      </c>
      <c r="F435" s="259"/>
      <c r="G435" s="260"/>
    </row>
    <row r="436" spans="1:7" s="265" customFormat="1" outlineLevel="1">
      <c r="A436" s="261" t="s">
        <v>873</v>
      </c>
      <c r="B436" s="262" t="s">
        <v>18</v>
      </c>
      <c r="C436" s="263" t="s">
        <v>20</v>
      </c>
      <c r="D436" s="262" t="s">
        <v>21</v>
      </c>
      <c r="E436" s="264">
        <v>1.6476</v>
      </c>
      <c r="F436" s="264">
        <v>32.951999999999998</v>
      </c>
    </row>
    <row r="437" spans="1:7" s="279" customFormat="1" outlineLevel="1">
      <c r="A437" s="275" t="s">
        <v>874</v>
      </c>
      <c r="B437" s="276" t="s">
        <v>875</v>
      </c>
      <c r="C437" s="277" t="s">
        <v>876</v>
      </c>
      <c r="D437" s="276" t="s">
        <v>285</v>
      </c>
      <c r="E437" s="278">
        <v>0.14219999999999999</v>
      </c>
      <c r="F437" s="278">
        <v>2.8439999999999999</v>
      </c>
    </row>
    <row r="438" spans="1:7" s="279" customFormat="1" outlineLevel="1">
      <c r="A438" s="280" t="s">
        <v>877</v>
      </c>
      <c r="B438" s="281" t="s">
        <v>878</v>
      </c>
      <c r="C438" s="282" t="s">
        <v>879</v>
      </c>
      <c r="D438" s="281" t="s">
        <v>25</v>
      </c>
      <c r="E438" s="283">
        <v>0.37490000000000001</v>
      </c>
      <c r="F438" s="283">
        <v>7.4980000000000002</v>
      </c>
    </row>
    <row r="439" spans="1:7" s="226" customFormat="1" ht="26.4">
      <c r="A439" s="255" t="s">
        <v>880</v>
      </c>
      <c r="B439" s="256" t="s">
        <v>124</v>
      </c>
      <c r="C439" s="256" t="s">
        <v>123</v>
      </c>
      <c r="D439" s="257" t="s">
        <v>1</v>
      </c>
      <c r="E439" s="258">
        <v>1.5008999999999999</v>
      </c>
      <c r="F439" s="259"/>
      <c r="G439" s="260"/>
    </row>
    <row r="440" spans="1:7" s="265" customFormat="1" outlineLevel="1">
      <c r="A440" s="261" t="s">
        <v>882</v>
      </c>
      <c r="B440" s="262" t="s">
        <v>18</v>
      </c>
      <c r="C440" s="263" t="s">
        <v>20</v>
      </c>
      <c r="D440" s="262" t="s">
        <v>21</v>
      </c>
      <c r="E440" s="264">
        <v>31.98</v>
      </c>
      <c r="F440" s="264">
        <v>47.998800000000003</v>
      </c>
    </row>
    <row r="441" spans="1:7" s="270" customFormat="1" outlineLevel="1">
      <c r="A441" s="266" t="s">
        <v>883</v>
      </c>
      <c r="B441" s="267" t="s">
        <v>388</v>
      </c>
      <c r="C441" s="268" t="s">
        <v>389</v>
      </c>
      <c r="D441" s="267" t="s">
        <v>22</v>
      </c>
      <c r="E441" s="269">
        <v>0.23</v>
      </c>
      <c r="F441" s="269">
        <v>0.34520699999999999</v>
      </c>
    </row>
    <row r="442" spans="1:7" s="270" customFormat="1" outlineLevel="1">
      <c r="A442" s="271" t="s">
        <v>884</v>
      </c>
      <c r="B442" s="272" t="s">
        <v>889</v>
      </c>
      <c r="C442" s="273" t="s">
        <v>890</v>
      </c>
      <c r="D442" s="272" t="s">
        <v>22</v>
      </c>
      <c r="E442" s="274">
        <v>1.26</v>
      </c>
      <c r="F442" s="274">
        <v>1.8911</v>
      </c>
    </row>
    <row r="443" spans="1:7" s="270" customFormat="1" outlineLevel="1">
      <c r="A443" s="271" t="s">
        <v>1084</v>
      </c>
      <c r="B443" s="272" t="s">
        <v>414</v>
      </c>
      <c r="C443" s="273" t="s">
        <v>132</v>
      </c>
      <c r="D443" s="272" t="s">
        <v>22</v>
      </c>
      <c r="E443" s="274">
        <v>0.47</v>
      </c>
      <c r="F443" s="274">
        <v>0.70542300000000002</v>
      </c>
    </row>
    <row r="444" spans="1:7" s="279" customFormat="1" outlineLevel="1">
      <c r="A444" s="275" t="s">
        <v>1085</v>
      </c>
      <c r="B444" s="276" t="s">
        <v>120</v>
      </c>
      <c r="C444" s="277" t="s">
        <v>119</v>
      </c>
      <c r="D444" s="276" t="s">
        <v>23</v>
      </c>
      <c r="E444" s="278">
        <v>1.26E-2</v>
      </c>
      <c r="F444" s="278">
        <v>1.8911000000000001E-2</v>
      </c>
    </row>
    <row r="445" spans="1:7" s="279" customFormat="1" outlineLevel="1">
      <c r="A445" s="280" t="s">
        <v>1086</v>
      </c>
      <c r="B445" s="281" t="s">
        <v>118</v>
      </c>
      <c r="C445" s="282" t="s">
        <v>117</v>
      </c>
      <c r="D445" s="281" t="s">
        <v>23</v>
      </c>
      <c r="E445" s="283">
        <v>1.2600000000000001E-3</v>
      </c>
      <c r="F445" s="283">
        <v>1.8910000000000001E-3</v>
      </c>
    </row>
    <row r="446" spans="1:7" s="279" customFormat="1" outlineLevel="1">
      <c r="A446" s="280" t="s">
        <v>1087</v>
      </c>
      <c r="B446" s="281" t="s">
        <v>895</v>
      </c>
      <c r="C446" s="282" t="s">
        <v>896</v>
      </c>
      <c r="D446" s="281" t="s">
        <v>96</v>
      </c>
      <c r="E446" s="283">
        <v>115</v>
      </c>
      <c r="F446" s="283">
        <v>172.6035</v>
      </c>
    </row>
    <row r="447" spans="1:7" s="279" customFormat="1" outlineLevel="1">
      <c r="A447" s="280" t="s">
        <v>1088</v>
      </c>
      <c r="B447" s="281" t="s">
        <v>116</v>
      </c>
      <c r="C447" s="282" t="s">
        <v>115</v>
      </c>
      <c r="D447" s="281" t="s">
        <v>23</v>
      </c>
      <c r="E447" s="283">
        <v>0.03</v>
      </c>
      <c r="F447" s="283">
        <v>4.5026999999999998E-2</v>
      </c>
    </row>
    <row r="448" spans="1:7" s="279" customFormat="1" outlineLevel="1">
      <c r="A448" s="280" t="s">
        <v>1089</v>
      </c>
      <c r="B448" s="281" t="s">
        <v>108</v>
      </c>
      <c r="C448" s="282" t="s">
        <v>109</v>
      </c>
      <c r="D448" s="281" t="s">
        <v>23</v>
      </c>
      <c r="E448" s="283">
        <v>4.7300000000000002E-2</v>
      </c>
      <c r="F448" s="283">
        <v>7.0993000000000001E-2</v>
      </c>
    </row>
    <row r="449" spans="1:7" ht="15.75" customHeight="1">
      <c r="A449" s="252" t="s">
        <v>899</v>
      </c>
      <c r="B449" s="253"/>
      <c r="C449" s="253"/>
      <c r="D449" s="253"/>
      <c r="E449" s="253"/>
      <c r="F449" s="254"/>
    </row>
    <row r="450" spans="1:7" s="226" customFormat="1" ht="26.4">
      <c r="A450" s="255" t="s">
        <v>885</v>
      </c>
      <c r="B450" s="256" t="s">
        <v>901</v>
      </c>
      <c r="C450" s="256" t="s">
        <v>902</v>
      </c>
      <c r="D450" s="257" t="s">
        <v>404</v>
      </c>
      <c r="E450" s="258">
        <v>4</v>
      </c>
      <c r="F450" s="259"/>
      <c r="G450" s="260"/>
    </row>
    <row r="451" spans="1:7" s="265" customFormat="1" outlineLevel="1">
      <c r="A451" s="261" t="s">
        <v>886</v>
      </c>
      <c r="B451" s="262" t="s">
        <v>18</v>
      </c>
      <c r="C451" s="263" t="s">
        <v>20</v>
      </c>
      <c r="D451" s="262" t="s">
        <v>21</v>
      </c>
      <c r="E451" s="264">
        <v>1.071</v>
      </c>
      <c r="F451" s="264">
        <v>4.2839999999999998</v>
      </c>
    </row>
    <row r="452" spans="1:7" s="270" customFormat="1" outlineLevel="1">
      <c r="A452" s="266" t="s">
        <v>887</v>
      </c>
      <c r="B452" s="267" t="s">
        <v>371</v>
      </c>
      <c r="C452" s="268" t="s">
        <v>372</v>
      </c>
      <c r="D452" s="267" t="s">
        <v>22</v>
      </c>
      <c r="E452" s="269">
        <v>0.20024</v>
      </c>
      <c r="F452" s="269">
        <v>0.80096000000000001</v>
      </c>
    </row>
    <row r="453" spans="1:7" s="270" customFormat="1" outlineLevel="1">
      <c r="A453" s="271" t="s">
        <v>888</v>
      </c>
      <c r="B453" s="272" t="s">
        <v>442</v>
      </c>
      <c r="C453" s="273" t="s">
        <v>443</v>
      </c>
      <c r="D453" s="272" t="s">
        <v>22</v>
      </c>
      <c r="E453" s="274">
        <v>0.47449999999999998</v>
      </c>
      <c r="F453" s="274">
        <v>1.8979999999999999</v>
      </c>
    </row>
    <row r="454" spans="1:7" s="279" customFormat="1" outlineLevel="1">
      <c r="A454" s="275" t="s">
        <v>891</v>
      </c>
      <c r="B454" s="276" t="s">
        <v>445</v>
      </c>
      <c r="C454" s="277" t="s">
        <v>446</v>
      </c>
      <c r="D454" s="276" t="s">
        <v>25</v>
      </c>
      <c r="E454" s="278">
        <v>1.04</v>
      </c>
      <c r="F454" s="278">
        <v>4.16</v>
      </c>
    </row>
    <row r="455" spans="1:7" s="279" customFormat="1" outlineLevel="1">
      <c r="A455" s="280" t="s">
        <v>892</v>
      </c>
      <c r="B455" s="281" t="s">
        <v>448</v>
      </c>
      <c r="C455" s="282" t="s">
        <v>449</v>
      </c>
      <c r="D455" s="281" t="s">
        <v>131</v>
      </c>
      <c r="E455" s="283">
        <v>0.26</v>
      </c>
      <c r="F455" s="283">
        <v>1.04</v>
      </c>
    </row>
    <row r="456" spans="1:7" s="226" customFormat="1" ht="26.4">
      <c r="A456" s="255" t="s">
        <v>900</v>
      </c>
      <c r="B456" s="256" t="s">
        <v>909</v>
      </c>
      <c r="C456" s="256" t="s">
        <v>910</v>
      </c>
      <c r="D456" s="257" t="s">
        <v>911</v>
      </c>
      <c r="E456" s="258">
        <v>0.04</v>
      </c>
      <c r="F456" s="259"/>
      <c r="G456" s="260"/>
    </row>
    <row r="457" spans="1:7" s="265" customFormat="1" outlineLevel="1">
      <c r="A457" s="261" t="s">
        <v>903</v>
      </c>
      <c r="B457" s="262" t="s">
        <v>18</v>
      </c>
      <c r="C457" s="263" t="s">
        <v>20</v>
      </c>
      <c r="D457" s="262" t="s">
        <v>21</v>
      </c>
      <c r="E457" s="264">
        <v>153</v>
      </c>
      <c r="F457" s="264">
        <v>6.12</v>
      </c>
    </row>
    <row r="458" spans="1:7" s="270" customFormat="1" outlineLevel="1">
      <c r="A458" s="266" t="s">
        <v>904</v>
      </c>
      <c r="B458" s="267" t="s">
        <v>371</v>
      </c>
      <c r="C458" s="268" t="s">
        <v>372</v>
      </c>
      <c r="D458" s="267" t="s">
        <v>22</v>
      </c>
      <c r="E458" s="269">
        <v>25.03</v>
      </c>
      <c r="F458" s="269">
        <v>1.0012000000000001</v>
      </c>
    </row>
    <row r="459" spans="1:7" s="270" customFormat="1" outlineLevel="1">
      <c r="A459" s="271" t="s">
        <v>905</v>
      </c>
      <c r="B459" s="272" t="s">
        <v>478</v>
      </c>
      <c r="C459" s="273" t="s">
        <v>479</v>
      </c>
      <c r="D459" s="272" t="s">
        <v>22</v>
      </c>
      <c r="E459" s="274">
        <v>5.96</v>
      </c>
      <c r="F459" s="274">
        <v>0.2384</v>
      </c>
    </row>
    <row r="460" spans="1:7" s="270" customFormat="1" outlineLevel="1">
      <c r="A460" s="271" t="s">
        <v>906</v>
      </c>
      <c r="B460" s="272" t="s">
        <v>167</v>
      </c>
      <c r="C460" s="273" t="s">
        <v>132</v>
      </c>
      <c r="D460" s="272" t="s">
        <v>22</v>
      </c>
      <c r="E460" s="274">
        <v>8.2100000000000009</v>
      </c>
      <c r="F460" s="274">
        <v>0.32840000000000003</v>
      </c>
    </row>
    <row r="461" spans="1:7" s="279" customFormat="1" outlineLevel="1">
      <c r="A461" s="275" t="s">
        <v>907</v>
      </c>
      <c r="B461" s="276" t="s">
        <v>416</v>
      </c>
      <c r="C461" s="277" t="s">
        <v>417</v>
      </c>
      <c r="D461" s="276" t="s">
        <v>25</v>
      </c>
      <c r="E461" s="278">
        <v>15.7</v>
      </c>
      <c r="F461" s="278">
        <v>0.628</v>
      </c>
    </row>
    <row r="462" spans="1:7" s="279" customFormat="1" outlineLevel="1">
      <c r="A462" s="280" t="s">
        <v>1090</v>
      </c>
      <c r="B462" s="281" t="s">
        <v>918</v>
      </c>
      <c r="C462" s="282" t="s">
        <v>919</v>
      </c>
      <c r="D462" s="281" t="s">
        <v>96</v>
      </c>
      <c r="E462" s="283">
        <v>84</v>
      </c>
      <c r="F462" s="283">
        <v>3.36</v>
      </c>
    </row>
    <row r="463" spans="1:7" s="279" customFormat="1" outlineLevel="1">
      <c r="A463" s="280" t="s">
        <v>1091</v>
      </c>
      <c r="B463" s="281" t="s">
        <v>921</v>
      </c>
      <c r="C463" s="282" t="s">
        <v>922</v>
      </c>
      <c r="D463" s="281" t="s">
        <v>23</v>
      </c>
      <c r="E463" s="283">
        <v>4.4999999999999997E-3</v>
      </c>
      <c r="F463" s="283">
        <v>1.8000000000000001E-4</v>
      </c>
    </row>
    <row r="464" spans="1:7" s="279" customFormat="1" outlineLevel="1">
      <c r="A464" s="280" t="s">
        <v>1092</v>
      </c>
      <c r="B464" s="281" t="s">
        <v>855</v>
      </c>
      <c r="C464" s="282" t="s">
        <v>856</v>
      </c>
      <c r="D464" s="281" t="s">
        <v>23</v>
      </c>
      <c r="E464" s="283">
        <v>0.02</v>
      </c>
      <c r="F464" s="283">
        <v>8.0000000000000004E-4</v>
      </c>
    </row>
    <row r="465" spans="1:7" s="279" customFormat="1" ht="24" outlineLevel="1">
      <c r="A465" s="280" t="s">
        <v>1093</v>
      </c>
      <c r="B465" s="281" t="s">
        <v>925</v>
      </c>
      <c r="C465" s="282" t="s">
        <v>926</v>
      </c>
      <c r="D465" s="281" t="s">
        <v>25</v>
      </c>
      <c r="E465" s="283">
        <v>0.73599999999999999</v>
      </c>
      <c r="F465" s="283">
        <v>2.9440000000000001E-2</v>
      </c>
    </row>
    <row r="466" spans="1:7" s="279" customFormat="1" ht="36" outlineLevel="1">
      <c r="A466" s="280" t="s">
        <v>1094</v>
      </c>
      <c r="B466" s="281" t="s">
        <v>928</v>
      </c>
      <c r="C466" s="282" t="s">
        <v>929</v>
      </c>
      <c r="D466" s="281" t="s">
        <v>23</v>
      </c>
      <c r="E466" s="283">
        <v>0.13</v>
      </c>
      <c r="F466" s="283">
        <v>5.1999999999999998E-3</v>
      </c>
    </row>
    <row r="467" spans="1:7" s="226" customFormat="1">
      <c r="A467" s="255" t="s">
        <v>908</v>
      </c>
      <c r="B467" s="256" t="s">
        <v>931</v>
      </c>
      <c r="C467" s="256" t="s">
        <v>932</v>
      </c>
      <c r="D467" s="257" t="s">
        <v>404</v>
      </c>
      <c r="E467" s="284">
        <v>2</v>
      </c>
      <c r="F467" s="285"/>
      <c r="G467" s="260"/>
    </row>
    <row r="468" spans="1:7" s="226" customFormat="1">
      <c r="A468" s="255" t="s">
        <v>930</v>
      </c>
      <c r="B468" s="256" t="s">
        <v>934</v>
      </c>
      <c r="C468" s="256" t="s">
        <v>935</v>
      </c>
      <c r="D468" s="257" t="s">
        <v>404</v>
      </c>
      <c r="E468" s="284">
        <v>2</v>
      </c>
      <c r="F468" s="285"/>
      <c r="G468" s="260"/>
    </row>
    <row r="469" spans="1:7" s="226" customFormat="1" ht="52.8">
      <c r="A469" s="255" t="s">
        <v>933</v>
      </c>
      <c r="B469" s="256" t="s">
        <v>188</v>
      </c>
      <c r="C469" s="256" t="s">
        <v>189</v>
      </c>
      <c r="D469" s="257" t="s">
        <v>23</v>
      </c>
      <c r="E469" s="258">
        <v>8.2704000000000004</v>
      </c>
      <c r="F469" s="259"/>
      <c r="G469" s="260"/>
    </row>
    <row r="470" spans="1:7" s="270" customFormat="1" outlineLevel="1">
      <c r="A470" s="266" t="s">
        <v>1095</v>
      </c>
      <c r="B470" s="267" t="s">
        <v>190</v>
      </c>
      <c r="C470" s="268" t="s">
        <v>191</v>
      </c>
      <c r="D470" s="267" t="s">
        <v>22</v>
      </c>
      <c r="E470" s="269">
        <v>6.9536000000000001E-2</v>
      </c>
      <c r="F470" s="269">
        <v>0.57509100000000002</v>
      </c>
    </row>
    <row r="471" spans="1:7" s="226" customFormat="1">
      <c r="A471" s="255" t="s">
        <v>936</v>
      </c>
      <c r="B471" s="256" t="s">
        <v>939</v>
      </c>
      <c r="C471" s="256" t="s">
        <v>940</v>
      </c>
      <c r="D471" s="257" t="s">
        <v>941</v>
      </c>
      <c r="E471" s="258">
        <v>2</v>
      </c>
      <c r="F471" s="259"/>
      <c r="G471" s="260"/>
    </row>
    <row r="472" spans="1:7" s="265" customFormat="1" outlineLevel="1">
      <c r="A472" s="261" t="s">
        <v>937</v>
      </c>
      <c r="B472" s="262" t="s">
        <v>18</v>
      </c>
      <c r="C472" s="263" t="s">
        <v>20</v>
      </c>
      <c r="D472" s="262" t="s">
        <v>21</v>
      </c>
      <c r="E472" s="264">
        <v>4.53</v>
      </c>
      <c r="F472" s="264">
        <v>9.06</v>
      </c>
    </row>
    <row r="473" spans="1:7" s="270" customFormat="1" outlineLevel="1">
      <c r="A473" s="266" t="s">
        <v>1096</v>
      </c>
      <c r="B473" s="267" t="s">
        <v>414</v>
      </c>
      <c r="C473" s="268" t="s">
        <v>132</v>
      </c>
      <c r="D473" s="267" t="s">
        <v>22</v>
      </c>
      <c r="E473" s="269">
        <v>0.1</v>
      </c>
      <c r="F473" s="269">
        <v>0.2</v>
      </c>
    </row>
    <row r="474" spans="1:7" s="279" customFormat="1" outlineLevel="1">
      <c r="A474" s="275" t="s">
        <v>1097</v>
      </c>
      <c r="B474" s="276" t="s">
        <v>416</v>
      </c>
      <c r="C474" s="277" t="s">
        <v>417</v>
      </c>
      <c r="D474" s="276" t="s">
        <v>25</v>
      </c>
      <c r="E474" s="278">
        <v>0.35</v>
      </c>
      <c r="F474" s="278">
        <v>0.7</v>
      </c>
    </row>
    <row r="475" spans="1:7" s="279" customFormat="1" outlineLevel="1">
      <c r="A475" s="280" t="s">
        <v>1098</v>
      </c>
      <c r="B475" s="281" t="s">
        <v>946</v>
      </c>
      <c r="C475" s="282" t="s">
        <v>947</v>
      </c>
      <c r="D475" s="281" t="s">
        <v>25</v>
      </c>
      <c r="E475" s="283">
        <v>0.03</v>
      </c>
      <c r="F475" s="283">
        <v>0.06</v>
      </c>
    </row>
    <row r="476" spans="1:7" s="279" customFormat="1" outlineLevel="1">
      <c r="A476" s="280" t="s">
        <v>1099</v>
      </c>
      <c r="B476" s="281" t="s">
        <v>949</v>
      </c>
      <c r="C476" s="282" t="s">
        <v>950</v>
      </c>
      <c r="D476" s="281" t="s">
        <v>951</v>
      </c>
      <c r="E476" s="283">
        <v>1.7000000000000001E-2</v>
      </c>
      <c r="F476" s="283">
        <v>3.4000000000000002E-2</v>
      </c>
    </row>
    <row r="477" spans="1:7" s="279" customFormat="1" outlineLevel="1">
      <c r="A477" s="280" t="s">
        <v>1100</v>
      </c>
      <c r="B477" s="281" t="s">
        <v>953</v>
      </c>
      <c r="C477" s="282" t="s">
        <v>954</v>
      </c>
      <c r="D477" s="281" t="s">
        <v>404</v>
      </c>
      <c r="E477" s="283">
        <v>1</v>
      </c>
      <c r="F477" s="283">
        <v>2</v>
      </c>
    </row>
    <row r="478" spans="1:7" s="226" customFormat="1" ht="26.4">
      <c r="A478" s="255" t="s">
        <v>938</v>
      </c>
      <c r="B478" s="256" t="s">
        <v>939</v>
      </c>
      <c r="C478" s="256" t="s">
        <v>956</v>
      </c>
      <c r="D478" s="257" t="s">
        <v>941</v>
      </c>
      <c r="E478" s="258">
        <v>2</v>
      </c>
      <c r="F478" s="259"/>
      <c r="G478" s="260"/>
    </row>
    <row r="479" spans="1:7" s="265" customFormat="1" outlineLevel="1">
      <c r="A479" s="261" t="s">
        <v>942</v>
      </c>
      <c r="B479" s="262" t="s">
        <v>18</v>
      </c>
      <c r="C479" s="263" t="s">
        <v>20</v>
      </c>
      <c r="D479" s="262" t="s">
        <v>21</v>
      </c>
      <c r="E479" s="264">
        <v>4.53</v>
      </c>
      <c r="F479" s="264">
        <v>9.06</v>
      </c>
    </row>
    <row r="480" spans="1:7" s="270" customFormat="1" outlineLevel="1">
      <c r="A480" s="266" t="s">
        <v>943</v>
      </c>
      <c r="B480" s="267" t="s">
        <v>414</v>
      </c>
      <c r="C480" s="268" t="s">
        <v>132</v>
      </c>
      <c r="D480" s="267" t="s">
        <v>22</v>
      </c>
      <c r="E480" s="269">
        <v>0.1</v>
      </c>
      <c r="F480" s="269">
        <v>0.2</v>
      </c>
    </row>
    <row r="481" spans="1:7" s="279" customFormat="1" outlineLevel="1">
      <c r="A481" s="275" t="s">
        <v>944</v>
      </c>
      <c r="B481" s="276" t="s">
        <v>416</v>
      </c>
      <c r="C481" s="277" t="s">
        <v>417</v>
      </c>
      <c r="D481" s="276" t="s">
        <v>25</v>
      </c>
      <c r="E481" s="278">
        <v>0.35</v>
      </c>
      <c r="F481" s="278">
        <v>0.7</v>
      </c>
    </row>
    <row r="482" spans="1:7" s="279" customFormat="1" outlineLevel="1">
      <c r="A482" s="280" t="s">
        <v>945</v>
      </c>
      <c r="B482" s="281" t="s">
        <v>946</v>
      </c>
      <c r="C482" s="282" t="s">
        <v>947</v>
      </c>
      <c r="D482" s="281" t="s">
        <v>25</v>
      </c>
      <c r="E482" s="283">
        <v>0.03</v>
      </c>
      <c r="F482" s="283">
        <v>0.06</v>
      </c>
    </row>
    <row r="483" spans="1:7" s="279" customFormat="1" outlineLevel="1">
      <c r="A483" s="280" t="s">
        <v>948</v>
      </c>
      <c r="B483" s="281" t="s">
        <v>949</v>
      </c>
      <c r="C483" s="282" t="s">
        <v>950</v>
      </c>
      <c r="D483" s="281" t="s">
        <v>951</v>
      </c>
      <c r="E483" s="283">
        <v>1.7000000000000001E-2</v>
      </c>
      <c r="F483" s="283">
        <v>3.4000000000000002E-2</v>
      </c>
    </row>
    <row r="484" spans="1:7" ht="15.75" customHeight="1">
      <c r="A484" s="252" t="s">
        <v>962</v>
      </c>
      <c r="B484" s="253"/>
      <c r="C484" s="253"/>
      <c r="D484" s="253"/>
      <c r="E484" s="253"/>
      <c r="F484" s="254"/>
    </row>
    <row r="485" spans="1:7" s="226" customFormat="1">
      <c r="A485" s="255" t="s">
        <v>955</v>
      </c>
      <c r="B485" s="256" t="s">
        <v>964</v>
      </c>
      <c r="C485" s="256" t="s">
        <v>1101</v>
      </c>
      <c r="D485" s="257" t="s">
        <v>285</v>
      </c>
      <c r="E485" s="284">
        <v>200</v>
      </c>
      <c r="F485" s="285"/>
      <c r="G485" s="260"/>
    </row>
    <row r="486" spans="1:7" s="226" customFormat="1" ht="26.4">
      <c r="A486" s="255" t="s">
        <v>963</v>
      </c>
      <c r="B486" s="256" t="s">
        <v>964</v>
      </c>
      <c r="C486" s="256" t="s">
        <v>968</v>
      </c>
      <c r="D486" s="257" t="s">
        <v>23</v>
      </c>
      <c r="E486" s="284">
        <v>0.20780000000000001</v>
      </c>
      <c r="F486" s="285"/>
      <c r="G486" s="260"/>
    </row>
    <row r="487" spans="1:7" s="226" customFormat="1" ht="13.8" thickBot="1">
      <c r="A487" s="290"/>
      <c r="B487" s="291"/>
      <c r="C487" s="291"/>
      <c r="D487" s="291"/>
      <c r="E487" s="291"/>
      <c r="F487" s="292"/>
    </row>
    <row r="488" spans="1:7" s="226" customFormat="1" ht="13.8" thickTop="1">
      <c r="A488" s="293" t="s">
        <v>34</v>
      </c>
      <c r="B488" s="294"/>
      <c r="C488" s="294"/>
      <c r="D488" s="295"/>
      <c r="E488" s="296"/>
      <c r="F488" s="297"/>
      <c r="G488" s="260"/>
    </row>
    <row r="489" spans="1:7" s="226" customFormat="1">
      <c r="A489" s="298"/>
      <c r="B489" s="299"/>
      <c r="C489" s="299"/>
      <c r="D489" s="299"/>
      <c r="E489" s="299"/>
      <c r="F489" s="300"/>
    </row>
    <row r="490" spans="1:7" s="226" customFormat="1">
      <c r="A490" s="301"/>
      <c r="B490" s="302"/>
      <c r="C490" s="303" t="s">
        <v>969</v>
      </c>
      <c r="D490" s="304"/>
      <c r="E490" s="305"/>
      <c r="F490" s="306"/>
    </row>
    <row r="491" spans="1:7" s="226" customFormat="1">
      <c r="A491" s="307" t="s">
        <v>18</v>
      </c>
      <c r="B491" s="308" t="s">
        <v>829</v>
      </c>
      <c r="C491" s="308" t="s">
        <v>830</v>
      </c>
      <c r="D491" s="309" t="s">
        <v>21</v>
      </c>
      <c r="E491" s="310"/>
      <c r="F491" s="310">
        <v>3.63</v>
      </c>
    </row>
    <row r="492" spans="1:7" s="226" customFormat="1">
      <c r="A492" s="307" t="s">
        <v>24</v>
      </c>
      <c r="B492" s="308" t="s">
        <v>832</v>
      </c>
      <c r="C492" s="308" t="s">
        <v>833</v>
      </c>
      <c r="D492" s="309" t="s">
        <v>21</v>
      </c>
      <c r="E492" s="310"/>
      <c r="F492" s="310">
        <v>1.98</v>
      </c>
    </row>
    <row r="493" spans="1:7" s="226" customFormat="1">
      <c r="A493" s="301"/>
      <c r="B493" s="302"/>
      <c r="C493" s="303" t="s">
        <v>35</v>
      </c>
      <c r="D493" s="304"/>
      <c r="E493" s="305"/>
      <c r="F493" s="306"/>
    </row>
    <row r="494" spans="1:7" s="226" customFormat="1">
      <c r="A494" s="307" t="s">
        <v>26</v>
      </c>
      <c r="B494" s="308" t="s">
        <v>18</v>
      </c>
      <c r="C494" s="308" t="s">
        <v>20</v>
      </c>
      <c r="D494" s="309" t="s">
        <v>21</v>
      </c>
      <c r="E494" s="310"/>
      <c r="F494" s="310">
        <v>1094.4737</v>
      </c>
    </row>
    <row r="500" spans="22:22">
      <c r="V500" s="226"/>
    </row>
  </sheetData>
  <mergeCells count="120">
    <mergeCell ref="A484:F484"/>
    <mergeCell ref="E485:F485"/>
    <mergeCell ref="E486:F486"/>
    <mergeCell ref="A487:F487"/>
    <mergeCell ref="A488:C488"/>
    <mergeCell ref="A489:F489"/>
    <mergeCell ref="E456:F456"/>
    <mergeCell ref="E467:F467"/>
    <mergeCell ref="E468:F468"/>
    <mergeCell ref="E469:F469"/>
    <mergeCell ref="E471:F471"/>
    <mergeCell ref="E478:F478"/>
    <mergeCell ref="E430:F430"/>
    <mergeCell ref="E433:F433"/>
    <mergeCell ref="E435:F435"/>
    <mergeCell ref="E439:F439"/>
    <mergeCell ref="A449:F449"/>
    <mergeCell ref="E450:F450"/>
    <mergeCell ref="E423:F423"/>
    <mergeCell ref="E424:F424"/>
    <mergeCell ref="E425:F425"/>
    <mergeCell ref="E426:F426"/>
    <mergeCell ref="A427:F427"/>
    <mergeCell ref="E428:F428"/>
    <mergeCell ref="E386:F386"/>
    <mergeCell ref="E393:F393"/>
    <mergeCell ref="E400:F400"/>
    <mergeCell ref="E407:F407"/>
    <mergeCell ref="E412:F412"/>
    <mergeCell ref="E418:F418"/>
    <mergeCell ref="E316:F316"/>
    <mergeCell ref="E330:F330"/>
    <mergeCell ref="E344:F344"/>
    <mergeCell ref="E358:F358"/>
    <mergeCell ref="E372:F372"/>
    <mergeCell ref="E379:F379"/>
    <mergeCell ref="E281:F281"/>
    <mergeCell ref="E291:F291"/>
    <mergeCell ref="E292:F292"/>
    <mergeCell ref="E302:F302"/>
    <mergeCell ref="E303:F303"/>
    <mergeCell ref="E315:F315"/>
    <mergeCell ref="E266:F266"/>
    <mergeCell ref="E267:F267"/>
    <mergeCell ref="E268:F268"/>
    <mergeCell ref="E269:F269"/>
    <mergeCell ref="E270:F270"/>
    <mergeCell ref="E280:F280"/>
    <mergeCell ref="E219:F219"/>
    <mergeCell ref="E226:F226"/>
    <mergeCell ref="E233:F233"/>
    <mergeCell ref="E240:F240"/>
    <mergeCell ref="E242:F242"/>
    <mergeCell ref="E254:F254"/>
    <mergeCell ref="E194:F194"/>
    <mergeCell ref="E195:F195"/>
    <mergeCell ref="A197:F197"/>
    <mergeCell ref="E198:F198"/>
    <mergeCell ref="E205:F205"/>
    <mergeCell ref="E212:F212"/>
    <mergeCell ref="E161:F161"/>
    <mergeCell ref="E164:F164"/>
    <mergeCell ref="E166:F166"/>
    <mergeCell ref="E182:F182"/>
    <mergeCell ref="E188:F188"/>
    <mergeCell ref="E193:F193"/>
    <mergeCell ref="E139:F139"/>
    <mergeCell ref="E140:F140"/>
    <mergeCell ref="E141:F141"/>
    <mergeCell ref="A150:F150"/>
    <mergeCell ref="E151:F151"/>
    <mergeCell ref="E155:F155"/>
    <mergeCell ref="A119:F119"/>
    <mergeCell ref="E120:F120"/>
    <mergeCell ref="E123:F123"/>
    <mergeCell ref="E125:F125"/>
    <mergeCell ref="E128:F128"/>
    <mergeCell ref="E130:F130"/>
    <mergeCell ref="E104:F104"/>
    <mergeCell ref="E106:F106"/>
    <mergeCell ref="E108:F108"/>
    <mergeCell ref="E112:F112"/>
    <mergeCell ref="E115:F115"/>
    <mergeCell ref="E117:F117"/>
    <mergeCell ref="E92:F92"/>
    <mergeCell ref="E95:F95"/>
    <mergeCell ref="E97:F97"/>
    <mergeCell ref="E99:F99"/>
    <mergeCell ref="E101:F101"/>
    <mergeCell ref="E102:F102"/>
    <mergeCell ref="E77:F77"/>
    <mergeCell ref="A79:F79"/>
    <mergeCell ref="E80:F80"/>
    <mergeCell ref="E88:F88"/>
    <mergeCell ref="A89:F89"/>
    <mergeCell ref="E90:F90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2020.4)&amp;C&amp;P&amp;R200000901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2"/>
  <sheetViews>
    <sheetView topLeftCell="A111" workbookViewId="0">
      <selection activeCell="E1" sqref="E1:F1048576"/>
    </sheetView>
  </sheetViews>
  <sheetFormatPr defaultColWidth="9.109375" defaultRowHeight="13.2"/>
  <cols>
    <col min="1" max="1" width="5.44140625" style="312" customWidth="1"/>
    <col min="2" max="2" width="51.44140625" style="312" customWidth="1"/>
    <col min="3" max="3" width="9.109375" style="312"/>
    <col min="4" max="4" width="12.44140625" style="312" customWidth="1"/>
    <col min="5" max="16384" width="9.109375" style="312"/>
  </cols>
  <sheetData>
    <row r="2" spans="1:4" ht="105.75" customHeight="1">
      <c r="A2" s="311" t="s">
        <v>155</v>
      </c>
      <c r="B2" s="311"/>
      <c r="C2" s="311"/>
      <c r="D2" s="311"/>
    </row>
    <row r="3" spans="1:4">
      <c r="B3" s="313"/>
    </row>
    <row r="4" spans="1:4">
      <c r="A4" s="311" t="s">
        <v>1102</v>
      </c>
      <c r="B4" s="311"/>
      <c r="C4" s="311"/>
      <c r="D4" s="311"/>
    </row>
    <row r="5" spans="1:4">
      <c r="B5" s="313"/>
    </row>
    <row r="6" spans="1:4" ht="15.6">
      <c r="A6" s="204" t="s">
        <v>1103</v>
      </c>
      <c r="B6" s="204"/>
      <c r="C6" s="204"/>
      <c r="D6" s="204"/>
    </row>
    <row r="8" spans="1:4" ht="13.2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314"/>
      <c r="B12" s="314"/>
      <c r="C12" s="314"/>
      <c r="D12" s="314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315" t="s">
        <v>18</v>
      </c>
      <c r="B17" s="316" t="s">
        <v>20</v>
      </c>
      <c r="C17" s="317" t="s">
        <v>21</v>
      </c>
      <c r="D17" s="318">
        <v>1094.47368519</v>
      </c>
    </row>
    <row r="18" spans="1:4" ht="26.4">
      <c r="A18" s="315" t="s">
        <v>24</v>
      </c>
      <c r="B18" s="316" t="s">
        <v>830</v>
      </c>
      <c r="C18" s="317" t="s">
        <v>21</v>
      </c>
      <c r="D18" s="318">
        <v>3.63</v>
      </c>
    </row>
    <row r="19" spans="1:4" ht="26.4">
      <c r="A19" s="59"/>
      <c r="B19" s="60" t="s">
        <v>42</v>
      </c>
      <c r="C19" s="60" t="s">
        <v>21</v>
      </c>
      <c r="D19" s="319">
        <f>SUM(D17:D18)</f>
        <v>1098.1036851900001</v>
      </c>
    </row>
    <row r="20" spans="1:4">
      <c r="A20" s="208"/>
      <c r="B20" s="209"/>
      <c r="C20" s="209"/>
      <c r="D20" s="209"/>
    </row>
    <row r="21" spans="1:4" ht="15.6">
      <c r="A21" s="210" t="s">
        <v>36</v>
      </c>
      <c r="B21" s="211"/>
      <c r="C21" s="211"/>
      <c r="D21" s="211"/>
    </row>
    <row r="22" spans="1:4" ht="26.4">
      <c r="A22" s="315" t="s">
        <v>18</v>
      </c>
      <c r="B22" s="316" t="s">
        <v>223</v>
      </c>
      <c r="C22" s="317" t="s">
        <v>22</v>
      </c>
      <c r="D22" s="320">
        <v>0.99559399999999998</v>
      </c>
    </row>
    <row r="23" spans="1:4">
      <c r="A23" s="315" t="s">
        <v>24</v>
      </c>
      <c r="B23" s="316" t="s">
        <v>198</v>
      </c>
      <c r="C23" s="317" t="s">
        <v>22</v>
      </c>
      <c r="D23" s="320">
        <v>0.10188</v>
      </c>
    </row>
    <row r="24" spans="1:4">
      <c r="A24" s="315" t="s">
        <v>26</v>
      </c>
      <c r="B24" s="316" t="s">
        <v>165</v>
      </c>
      <c r="C24" s="317" t="s">
        <v>22</v>
      </c>
      <c r="D24" s="320">
        <v>1.2087399999999999</v>
      </c>
    </row>
    <row r="25" spans="1:4" ht="26.4">
      <c r="A25" s="315" t="s">
        <v>27</v>
      </c>
      <c r="B25" s="316" t="s">
        <v>668</v>
      </c>
      <c r="C25" s="317" t="s">
        <v>22</v>
      </c>
      <c r="D25" s="320">
        <v>16.878247999999999</v>
      </c>
    </row>
    <row r="26" spans="1:4" ht="39.6">
      <c r="A26" s="315" t="s">
        <v>28</v>
      </c>
      <c r="B26" s="316" t="s">
        <v>591</v>
      </c>
      <c r="C26" s="317" t="s">
        <v>22</v>
      </c>
      <c r="D26" s="320">
        <v>64.526399999999995</v>
      </c>
    </row>
    <row r="27" spans="1:4" ht="26.4">
      <c r="A27" s="315" t="s">
        <v>29</v>
      </c>
      <c r="B27" s="316" t="s">
        <v>202</v>
      </c>
      <c r="C27" s="317" t="s">
        <v>22</v>
      </c>
      <c r="D27" s="320">
        <v>2.2816580599999998</v>
      </c>
    </row>
    <row r="28" spans="1:4">
      <c r="A28" s="315" t="s">
        <v>30</v>
      </c>
      <c r="B28" s="316" t="s">
        <v>501</v>
      </c>
      <c r="C28" s="317" t="s">
        <v>22</v>
      </c>
      <c r="D28" s="320">
        <v>0.48</v>
      </c>
    </row>
    <row r="29" spans="1:4">
      <c r="A29" s="315" t="s">
        <v>249</v>
      </c>
      <c r="B29" s="316" t="s">
        <v>226</v>
      </c>
      <c r="C29" s="317" t="s">
        <v>22</v>
      </c>
      <c r="D29" s="320">
        <v>0.16980000000000001</v>
      </c>
    </row>
    <row r="30" spans="1:4">
      <c r="A30" s="315" t="s">
        <v>259</v>
      </c>
      <c r="B30" s="316" t="s">
        <v>836</v>
      </c>
      <c r="C30" s="317" t="s">
        <v>22</v>
      </c>
      <c r="D30" s="320">
        <v>14.52</v>
      </c>
    </row>
    <row r="31" spans="1:4">
      <c r="A31" s="315" t="s">
        <v>275</v>
      </c>
      <c r="B31" s="316" t="s">
        <v>205</v>
      </c>
      <c r="C31" s="317" t="s">
        <v>22</v>
      </c>
      <c r="D31" s="320">
        <v>2.4083299999999999</v>
      </c>
    </row>
    <row r="32" spans="1:4">
      <c r="A32" s="315" t="s">
        <v>278</v>
      </c>
      <c r="B32" s="316" t="s">
        <v>208</v>
      </c>
      <c r="C32" s="317" t="s">
        <v>22</v>
      </c>
      <c r="D32" s="320">
        <v>5.3769999999999998</v>
      </c>
    </row>
    <row r="33" spans="1:4" ht="39.6">
      <c r="A33" s="315" t="s">
        <v>282</v>
      </c>
      <c r="B33" s="316" t="s">
        <v>180</v>
      </c>
      <c r="C33" s="317" t="s">
        <v>22</v>
      </c>
      <c r="D33" s="320">
        <v>30.599621429999999</v>
      </c>
    </row>
    <row r="34" spans="1:4" ht="26.4">
      <c r="A34" s="315" t="s">
        <v>303</v>
      </c>
      <c r="B34" s="316" t="s">
        <v>972</v>
      </c>
      <c r="C34" s="317" t="s">
        <v>22</v>
      </c>
      <c r="D34" s="320">
        <v>9.6999999999999993</v>
      </c>
    </row>
    <row r="35" spans="1:4" ht="26.4">
      <c r="A35" s="315" t="s">
        <v>308</v>
      </c>
      <c r="B35" s="316" t="s">
        <v>372</v>
      </c>
      <c r="C35" s="317" t="s">
        <v>22</v>
      </c>
      <c r="D35" s="320">
        <v>23.022072000000001</v>
      </c>
    </row>
    <row r="36" spans="1:4" ht="39.6">
      <c r="A36" s="315" t="s">
        <v>312</v>
      </c>
      <c r="B36" s="316" t="s">
        <v>461</v>
      </c>
      <c r="C36" s="317" t="s">
        <v>22</v>
      </c>
      <c r="D36" s="320">
        <v>0.12534000000000001</v>
      </c>
    </row>
    <row r="37" spans="1:4" ht="26.4">
      <c r="A37" s="315" t="s">
        <v>320</v>
      </c>
      <c r="B37" s="316" t="s">
        <v>596</v>
      </c>
      <c r="C37" s="317" t="s">
        <v>22</v>
      </c>
      <c r="D37" s="320">
        <v>16.412559999999999</v>
      </c>
    </row>
    <row r="38" spans="1:4" ht="26.4">
      <c r="A38" s="315" t="s">
        <v>324</v>
      </c>
      <c r="B38" s="316" t="s">
        <v>289</v>
      </c>
      <c r="C38" s="317" t="s">
        <v>22</v>
      </c>
      <c r="D38" s="320">
        <v>1.5565</v>
      </c>
    </row>
    <row r="39" spans="1:4">
      <c r="A39" s="315" t="s">
        <v>328</v>
      </c>
      <c r="B39" s="316" t="s">
        <v>389</v>
      </c>
      <c r="C39" s="317" t="s">
        <v>22</v>
      </c>
      <c r="D39" s="320">
        <v>8.1359270000000006</v>
      </c>
    </row>
    <row r="40" spans="1:4" ht="39.6">
      <c r="A40" s="315" t="s">
        <v>330</v>
      </c>
      <c r="B40" s="316" t="s">
        <v>839</v>
      </c>
      <c r="C40" s="317" t="s">
        <v>22</v>
      </c>
      <c r="D40" s="320">
        <v>16.5</v>
      </c>
    </row>
    <row r="41" spans="1:4" ht="26.4">
      <c r="A41" s="315" t="s">
        <v>333</v>
      </c>
      <c r="B41" s="316" t="s">
        <v>464</v>
      </c>
      <c r="C41" s="317" t="s">
        <v>22</v>
      </c>
      <c r="D41" s="320">
        <v>2.166293</v>
      </c>
    </row>
    <row r="42" spans="1:4">
      <c r="A42" s="315" t="s">
        <v>336</v>
      </c>
      <c r="B42" s="316" t="s">
        <v>211</v>
      </c>
      <c r="C42" s="317" t="s">
        <v>22</v>
      </c>
      <c r="D42" s="320">
        <v>6.0450394000000003</v>
      </c>
    </row>
    <row r="43" spans="1:4">
      <c r="A43" s="315" t="s">
        <v>340</v>
      </c>
      <c r="B43" s="316" t="s">
        <v>467</v>
      </c>
      <c r="C43" s="317" t="s">
        <v>22</v>
      </c>
      <c r="D43" s="320">
        <v>16.5044</v>
      </c>
    </row>
    <row r="44" spans="1:4">
      <c r="A44" s="315" t="s">
        <v>344</v>
      </c>
      <c r="B44" s="316" t="s">
        <v>779</v>
      </c>
      <c r="C44" s="317" t="s">
        <v>22</v>
      </c>
      <c r="D44" s="320">
        <v>5.18</v>
      </c>
    </row>
    <row r="45" spans="1:4" ht="39.6">
      <c r="A45" s="315" t="s">
        <v>352</v>
      </c>
      <c r="B45" s="316" t="s">
        <v>183</v>
      </c>
      <c r="C45" s="317" t="s">
        <v>22</v>
      </c>
      <c r="D45" s="320">
        <v>26.905000000000001</v>
      </c>
    </row>
    <row r="46" spans="1:4" ht="26.4">
      <c r="A46" s="315" t="s">
        <v>357</v>
      </c>
      <c r="B46" s="316" t="s">
        <v>890</v>
      </c>
      <c r="C46" s="317" t="s">
        <v>22</v>
      </c>
      <c r="D46" s="320">
        <v>1.8911340000000001</v>
      </c>
    </row>
    <row r="47" spans="1:4">
      <c r="A47" s="315" t="s">
        <v>361</v>
      </c>
      <c r="B47" s="316" t="s">
        <v>470</v>
      </c>
      <c r="C47" s="317" t="s">
        <v>22</v>
      </c>
      <c r="D47" s="320">
        <v>0.4178</v>
      </c>
    </row>
    <row r="48" spans="1:4">
      <c r="A48" s="315" t="s">
        <v>366</v>
      </c>
      <c r="B48" s="316" t="s">
        <v>175</v>
      </c>
      <c r="C48" s="317" t="s">
        <v>22</v>
      </c>
      <c r="D48" s="320">
        <v>1.1334150000000001</v>
      </c>
    </row>
    <row r="49" spans="1:4" ht="26.4">
      <c r="A49" s="315" t="s">
        <v>373</v>
      </c>
      <c r="B49" s="316" t="s">
        <v>600</v>
      </c>
      <c r="C49" s="317" t="s">
        <v>22</v>
      </c>
      <c r="D49" s="320">
        <v>6.96</v>
      </c>
    </row>
    <row r="50" spans="1:4">
      <c r="A50" s="315" t="s">
        <v>377</v>
      </c>
      <c r="B50" s="316" t="s">
        <v>473</v>
      </c>
      <c r="C50" s="317" t="s">
        <v>22</v>
      </c>
      <c r="D50" s="320">
        <v>3.9273199999999999</v>
      </c>
    </row>
    <row r="51" spans="1:4">
      <c r="A51" s="315" t="s">
        <v>380</v>
      </c>
      <c r="B51" s="316" t="s">
        <v>476</v>
      </c>
      <c r="C51" s="317" t="s">
        <v>22</v>
      </c>
      <c r="D51" s="320">
        <v>0.83560000000000001</v>
      </c>
    </row>
    <row r="52" spans="1:4">
      <c r="A52" s="315" t="s">
        <v>382</v>
      </c>
      <c r="B52" s="316" t="s">
        <v>351</v>
      </c>
      <c r="C52" s="317" t="s">
        <v>22</v>
      </c>
      <c r="D52" s="320">
        <v>47.154884500000001</v>
      </c>
    </row>
    <row r="53" spans="1:4">
      <c r="A53" s="315" t="s">
        <v>401</v>
      </c>
      <c r="B53" s="316" t="s">
        <v>603</v>
      </c>
      <c r="C53" s="317" t="s">
        <v>22</v>
      </c>
      <c r="D53" s="320">
        <v>8.4779999999999994E-2</v>
      </c>
    </row>
    <row r="54" spans="1:4">
      <c r="A54" s="315" t="s">
        <v>405</v>
      </c>
      <c r="B54" s="316" t="s">
        <v>674</v>
      </c>
      <c r="C54" s="317" t="s">
        <v>22</v>
      </c>
      <c r="D54" s="320">
        <v>8.5800000000000008E-3</v>
      </c>
    </row>
    <row r="55" spans="1:4" ht="26.4">
      <c r="A55" s="315" t="s">
        <v>408</v>
      </c>
      <c r="B55" s="316" t="s">
        <v>479</v>
      </c>
      <c r="C55" s="317" t="s">
        <v>22</v>
      </c>
      <c r="D55" s="320">
        <v>17.928070000000002</v>
      </c>
    </row>
    <row r="56" spans="1:4" ht="52.8">
      <c r="A56" s="315" t="s">
        <v>429</v>
      </c>
      <c r="B56" s="316" t="s">
        <v>187</v>
      </c>
      <c r="C56" s="317" t="s">
        <v>22</v>
      </c>
      <c r="D56" s="320">
        <v>3.7683586999999998</v>
      </c>
    </row>
    <row r="57" spans="1:4" ht="52.8">
      <c r="A57" s="315" t="s">
        <v>435</v>
      </c>
      <c r="B57" s="316" t="s">
        <v>319</v>
      </c>
      <c r="C57" s="317" t="s">
        <v>22</v>
      </c>
      <c r="D57" s="320">
        <v>5.5509323999999998</v>
      </c>
    </row>
    <row r="58" spans="1:4">
      <c r="A58" s="315" t="s">
        <v>450</v>
      </c>
      <c r="B58" s="316" t="s">
        <v>603</v>
      </c>
      <c r="C58" s="317" t="s">
        <v>22</v>
      </c>
      <c r="D58" s="320">
        <v>4.0960000000000001</v>
      </c>
    </row>
    <row r="59" spans="1:4" ht="26.4">
      <c r="A59" s="315" t="s">
        <v>453</v>
      </c>
      <c r="B59" s="316" t="s">
        <v>132</v>
      </c>
      <c r="C59" s="317" t="s">
        <v>22</v>
      </c>
      <c r="D59" s="320">
        <v>3.5931229999999998</v>
      </c>
    </row>
    <row r="60" spans="1:4" ht="26.4">
      <c r="A60" s="315" t="s">
        <v>455</v>
      </c>
      <c r="B60" s="316" t="s">
        <v>132</v>
      </c>
      <c r="C60" s="317" t="s">
        <v>22</v>
      </c>
      <c r="D60" s="320">
        <v>3.4585430000000001</v>
      </c>
    </row>
    <row r="61" spans="1:4" ht="26.4">
      <c r="A61" s="315" t="s">
        <v>495</v>
      </c>
      <c r="B61" s="316" t="s">
        <v>482</v>
      </c>
      <c r="C61" s="317" t="s">
        <v>22</v>
      </c>
      <c r="D61" s="320">
        <v>0.25068000000000001</v>
      </c>
    </row>
    <row r="62" spans="1:4">
      <c r="A62" s="315" t="s">
        <v>507</v>
      </c>
      <c r="B62" s="316" t="s">
        <v>443</v>
      </c>
      <c r="C62" s="317" t="s">
        <v>22</v>
      </c>
      <c r="D62" s="320">
        <v>9.2820400000000003</v>
      </c>
    </row>
    <row r="63" spans="1:4">
      <c r="A63" s="315" t="s">
        <v>516</v>
      </c>
      <c r="B63" s="316" t="s">
        <v>230</v>
      </c>
      <c r="C63" s="317" t="s">
        <v>22</v>
      </c>
      <c r="D63" s="320">
        <v>8.4900000000000003E-2</v>
      </c>
    </row>
    <row r="64" spans="1:4">
      <c r="A64" s="315" t="s">
        <v>519</v>
      </c>
      <c r="B64" s="316" t="s">
        <v>170</v>
      </c>
      <c r="C64" s="317" t="s">
        <v>22</v>
      </c>
      <c r="D64" s="320">
        <v>31.497399999999999</v>
      </c>
    </row>
    <row r="65" spans="1:4" ht="26.4">
      <c r="A65" s="315" t="s">
        <v>522</v>
      </c>
      <c r="B65" s="316" t="s">
        <v>973</v>
      </c>
      <c r="C65" s="317" t="s">
        <v>22</v>
      </c>
      <c r="D65" s="320">
        <v>0.99559399999999998</v>
      </c>
    </row>
    <row r="66" spans="1:4" ht="26.4">
      <c r="A66" s="315" t="s">
        <v>525</v>
      </c>
      <c r="B66" s="316" t="s">
        <v>974</v>
      </c>
      <c r="C66" s="317" t="s">
        <v>22</v>
      </c>
      <c r="D66" s="320">
        <v>1.7432799999999999</v>
      </c>
    </row>
    <row r="67" spans="1:4" ht="26.4">
      <c r="A67" s="315" t="s">
        <v>528</v>
      </c>
      <c r="B67" s="316" t="s">
        <v>975</v>
      </c>
      <c r="C67" s="317" t="s">
        <v>22</v>
      </c>
      <c r="D67" s="320">
        <v>0.77542</v>
      </c>
    </row>
    <row r="68" spans="1:4" ht="26.4">
      <c r="A68" s="315" t="s">
        <v>538</v>
      </c>
      <c r="B68" s="316" t="s">
        <v>976</v>
      </c>
      <c r="C68" s="317" t="s">
        <v>22</v>
      </c>
      <c r="D68" s="320">
        <v>0.87729999999999997</v>
      </c>
    </row>
    <row r="69" spans="1:4" ht="26.4">
      <c r="A69" s="315" t="s">
        <v>547</v>
      </c>
      <c r="B69" s="316" t="s">
        <v>191</v>
      </c>
      <c r="C69" s="317" t="s">
        <v>22</v>
      </c>
      <c r="D69" s="320">
        <v>108.43465745</v>
      </c>
    </row>
    <row r="70" spans="1:4">
      <c r="A70" s="59"/>
      <c r="B70" s="60" t="s">
        <v>43</v>
      </c>
      <c r="C70" s="60" t="s">
        <v>0</v>
      </c>
      <c r="D70" s="61"/>
    </row>
    <row r="71" spans="1:4">
      <c r="A71" s="208"/>
      <c r="B71" s="209"/>
      <c r="C71" s="209"/>
      <c r="D71" s="209"/>
    </row>
    <row r="72" spans="1:4" ht="15.6">
      <c r="A72" s="210" t="s">
        <v>44</v>
      </c>
      <c r="B72" s="211"/>
      <c r="C72" s="211"/>
      <c r="D72" s="211"/>
    </row>
    <row r="73" spans="1:4" ht="26.4">
      <c r="A73" s="315" t="s">
        <v>18</v>
      </c>
      <c r="B73" s="316" t="s">
        <v>273</v>
      </c>
      <c r="C73" s="317" t="s">
        <v>23</v>
      </c>
      <c r="D73" s="320">
        <v>27.337800000000001</v>
      </c>
    </row>
    <row r="74" spans="1:4" ht="26.4">
      <c r="A74" s="315" t="s">
        <v>24</v>
      </c>
      <c r="B74" s="316" t="s">
        <v>245</v>
      </c>
      <c r="C74" s="317" t="s">
        <v>23</v>
      </c>
      <c r="D74" s="320">
        <v>39.263420000000004</v>
      </c>
    </row>
    <row r="75" spans="1:4" ht="26.4">
      <c r="A75" s="315" t="s">
        <v>26</v>
      </c>
      <c r="B75" s="316" t="s">
        <v>417</v>
      </c>
      <c r="C75" s="317" t="s">
        <v>25</v>
      </c>
      <c r="D75" s="320">
        <v>3.5554999999999999</v>
      </c>
    </row>
    <row r="76" spans="1:4">
      <c r="A76" s="315" t="s">
        <v>27</v>
      </c>
      <c r="B76" s="316" t="s">
        <v>515</v>
      </c>
      <c r="C76" s="317" t="s">
        <v>25</v>
      </c>
      <c r="D76" s="320">
        <v>0.4</v>
      </c>
    </row>
    <row r="77" spans="1:4" ht="26.4">
      <c r="A77" s="315" t="s">
        <v>28</v>
      </c>
      <c r="B77" s="316" t="s">
        <v>947</v>
      </c>
      <c r="C77" s="317" t="s">
        <v>25</v>
      </c>
      <c r="D77" s="320">
        <v>0.12</v>
      </c>
    </row>
    <row r="78" spans="1:4">
      <c r="A78" s="315" t="s">
        <v>29</v>
      </c>
      <c r="B78" s="316" t="s">
        <v>332</v>
      </c>
      <c r="C78" s="317" t="s">
        <v>25</v>
      </c>
      <c r="D78" s="320">
        <v>361.34010000000001</v>
      </c>
    </row>
    <row r="79" spans="1:4">
      <c r="A79" s="315" t="s">
        <v>30</v>
      </c>
      <c r="B79" s="316" t="s">
        <v>876</v>
      </c>
      <c r="C79" s="317" t="s">
        <v>285</v>
      </c>
      <c r="D79" s="320">
        <v>2.8439999999999999</v>
      </c>
    </row>
    <row r="80" spans="1:4" ht="39.6">
      <c r="A80" s="315" t="s">
        <v>249</v>
      </c>
      <c r="B80" s="316" t="s">
        <v>214</v>
      </c>
      <c r="C80" s="317" t="s">
        <v>25</v>
      </c>
      <c r="D80" s="320">
        <v>4.2450000000000001</v>
      </c>
    </row>
    <row r="81" spans="1:4" ht="39.6">
      <c r="A81" s="315" t="s">
        <v>259</v>
      </c>
      <c r="B81" s="316" t="s">
        <v>217</v>
      </c>
      <c r="C81" s="317" t="s">
        <v>25</v>
      </c>
      <c r="D81" s="320">
        <v>53.487000000000002</v>
      </c>
    </row>
    <row r="82" spans="1:4">
      <c r="A82" s="315" t="s">
        <v>275</v>
      </c>
      <c r="B82" s="316" t="s">
        <v>950</v>
      </c>
      <c r="C82" s="317" t="s">
        <v>951</v>
      </c>
      <c r="D82" s="320">
        <v>6.8000000000000005E-2</v>
      </c>
    </row>
    <row r="83" spans="1:4" ht="26.4">
      <c r="A83" s="315" t="s">
        <v>278</v>
      </c>
      <c r="B83" s="316" t="s">
        <v>119</v>
      </c>
      <c r="C83" s="317" t="s">
        <v>23</v>
      </c>
      <c r="D83" s="320">
        <v>1.8911339999999999E-2</v>
      </c>
    </row>
    <row r="84" spans="1:4" ht="26.4">
      <c r="A84" s="315" t="s">
        <v>282</v>
      </c>
      <c r="B84" s="316" t="s">
        <v>393</v>
      </c>
      <c r="C84" s="317" t="s">
        <v>23</v>
      </c>
      <c r="D84" s="320">
        <v>0.50319999999999998</v>
      </c>
    </row>
    <row r="85" spans="1:4">
      <c r="A85" s="315" t="s">
        <v>303</v>
      </c>
      <c r="B85" s="316" t="s">
        <v>248</v>
      </c>
      <c r="C85" s="317" t="s">
        <v>23</v>
      </c>
      <c r="D85" s="320">
        <v>7.6975999999999998E-3</v>
      </c>
    </row>
    <row r="86" spans="1:4">
      <c r="A86" s="315" t="s">
        <v>308</v>
      </c>
      <c r="B86" s="316" t="s">
        <v>293</v>
      </c>
      <c r="C86" s="317" t="s">
        <v>23</v>
      </c>
      <c r="D86" s="320">
        <v>1.1946999999999999E-2</v>
      </c>
    </row>
    <row r="87" spans="1:4">
      <c r="A87" s="315" t="s">
        <v>312</v>
      </c>
      <c r="B87" s="316" t="s">
        <v>524</v>
      </c>
      <c r="C87" s="317" t="s">
        <v>131</v>
      </c>
      <c r="D87" s="320">
        <v>58.54</v>
      </c>
    </row>
    <row r="88" spans="1:4">
      <c r="A88" s="315" t="s">
        <v>320</v>
      </c>
      <c r="B88" s="316" t="s">
        <v>117</v>
      </c>
      <c r="C88" s="317" t="s">
        <v>23</v>
      </c>
      <c r="D88" s="320">
        <v>2.0720929999999999E-2</v>
      </c>
    </row>
    <row r="89" spans="1:4" ht="26.4">
      <c r="A89" s="315" t="s">
        <v>324</v>
      </c>
      <c r="B89" s="316" t="s">
        <v>919</v>
      </c>
      <c r="C89" s="317" t="s">
        <v>96</v>
      </c>
      <c r="D89" s="320">
        <v>3.36</v>
      </c>
    </row>
    <row r="90" spans="1:4">
      <c r="A90" s="315" t="s">
        <v>328</v>
      </c>
      <c r="B90" s="316" t="s">
        <v>896</v>
      </c>
      <c r="C90" s="317" t="s">
        <v>96</v>
      </c>
      <c r="D90" s="320">
        <v>172.6035</v>
      </c>
    </row>
    <row r="91" spans="1:4" ht="26.4">
      <c r="A91" s="315" t="s">
        <v>330</v>
      </c>
      <c r="B91" s="316" t="s">
        <v>115</v>
      </c>
      <c r="C91" s="317" t="s">
        <v>23</v>
      </c>
      <c r="D91" s="320">
        <v>4.5026999999999998E-2</v>
      </c>
    </row>
    <row r="92" spans="1:4">
      <c r="A92" s="315" t="s">
        <v>333</v>
      </c>
      <c r="B92" s="316" t="s">
        <v>922</v>
      </c>
      <c r="C92" s="317" t="s">
        <v>23</v>
      </c>
      <c r="D92" s="320">
        <v>1.8000000000000001E-4</v>
      </c>
    </row>
    <row r="93" spans="1:4" ht="26.4">
      <c r="A93" s="315" t="s">
        <v>336</v>
      </c>
      <c r="B93" s="316" t="s">
        <v>695</v>
      </c>
      <c r="C93" s="317" t="s">
        <v>23</v>
      </c>
      <c r="D93" s="320">
        <v>8.0000000000000007E-5</v>
      </c>
    </row>
    <row r="94" spans="1:4">
      <c r="A94" s="315" t="s">
        <v>340</v>
      </c>
      <c r="B94" s="316" t="s">
        <v>421</v>
      </c>
      <c r="C94" s="317" t="s">
        <v>23</v>
      </c>
      <c r="D94" s="320">
        <v>4.4999999999999997E-3</v>
      </c>
    </row>
    <row r="95" spans="1:4" ht="26.4">
      <c r="A95" s="315" t="s">
        <v>344</v>
      </c>
      <c r="B95" s="316" t="s">
        <v>109</v>
      </c>
      <c r="C95" s="317" t="s">
        <v>23</v>
      </c>
      <c r="D95" s="320">
        <v>7.0992570000000005E-2</v>
      </c>
    </row>
    <row r="96" spans="1:4">
      <c r="A96" s="315" t="s">
        <v>352</v>
      </c>
      <c r="B96" s="316" t="s">
        <v>397</v>
      </c>
      <c r="C96" s="317" t="s">
        <v>23</v>
      </c>
      <c r="D96" s="320">
        <v>2.5159999999999998E-2</v>
      </c>
    </row>
    <row r="97" spans="1:4">
      <c r="A97" s="315" t="s">
        <v>357</v>
      </c>
      <c r="B97" s="316" t="s">
        <v>822</v>
      </c>
      <c r="C97" s="317" t="s">
        <v>23</v>
      </c>
      <c r="D97" s="320">
        <v>2.7198600000000002E-3</v>
      </c>
    </row>
    <row r="98" spans="1:4">
      <c r="A98" s="315" t="s">
        <v>361</v>
      </c>
      <c r="B98" s="316" t="s">
        <v>446</v>
      </c>
      <c r="C98" s="317" t="s">
        <v>25</v>
      </c>
      <c r="D98" s="320">
        <v>29.262090000000001</v>
      </c>
    </row>
    <row r="99" spans="1:4">
      <c r="A99" s="315" t="s">
        <v>366</v>
      </c>
      <c r="B99" s="316" t="s">
        <v>449</v>
      </c>
      <c r="C99" s="317" t="s">
        <v>131</v>
      </c>
      <c r="D99" s="320">
        <v>1.5344</v>
      </c>
    </row>
    <row r="100" spans="1:4">
      <c r="A100" s="315" t="s">
        <v>373</v>
      </c>
      <c r="B100" s="316" t="s">
        <v>715</v>
      </c>
      <c r="C100" s="317" t="s">
        <v>25</v>
      </c>
      <c r="D100" s="320">
        <v>0.27600000000000002</v>
      </c>
    </row>
    <row r="101" spans="1:4">
      <c r="A101" s="315" t="s">
        <v>377</v>
      </c>
      <c r="B101" s="316" t="s">
        <v>607</v>
      </c>
      <c r="C101" s="317" t="s">
        <v>23</v>
      </c>
      <c r="D101" s="320">
        <v>3.4147999999999998E-2</v>
      </c>
    </row>
    <row r="102" spans="1:4">
      <c r="A102" s="315" t="s">
        <v>380</v>
      </c>
      <c r="B102" s="316" t="s">
        <v>487</v>
      </c>
      <c r="C102" s="317" t="s">
        <v>23</v>
      </c>
      <c r="D102" s="320">
        <v>3.9690999999999997E-3</v>
      </c>
    </row>
    <row r="103" spans="1:4">
      <c r="A103" s="315" t="s">
        <v>382</v>
      </c>
      <c r="B103" s="316" t="s">
        <v>856</v>
      </c>
      <c r="C103" s="317" t="s">
        <v>23</v>
      </c>
      <c r="D103" s="320">
        <v>1.5407000000000001E-2</v>
      </c>
    </row>
    <row r="104" spans="1:4">
      <c r="A104" s="315" t="s">
        <v>401</v>
      </c>
      <c r="B104" s="316" t="s">
        <v>784</v>
      </c>
      <c r="C104" s="317" t="s">
        <v>131</v>
      </c>
      <c r="D104" s="320">
        <v>2.91</v>
      </c>
    </row>
    <row r="105" spans="1:4">
      <c r="A105" s="315" t="s">
        <v>405</v>
      </c>
      <c r="B105" s="316" t="s">
        <v>506</v>
      </c>
      <c r="C105" s="317" t="s">
        <v>96</v>
      </c>
      <c r="D105" s="320">
        <v>2.5</v>
      </c>
    </row>
    <row r="106" spans="1:4" ht="39.6">
      <c r="A106" s="315" t="s">
        <v>408</v>
      </c>
      <c r="B106" s="316" t="s">
        <v>296</v>
      </c>
      <c r="C106" s="317" t="s">
        <v>25</v>
      </c>
      <c r="D106" s="320">
        <v>0.50939999999999996</v>
      </c>
    </row>
    <row r="107" spans="1:4" ht="39.6">
      <c r="A107" s="315" t="s">
        <v>429</v>
      </c>
      <c r="B107" s="316" t="s">
        <v>679</v>
      </c>
      <c r="C107" s="317" t="s">
        <v>25</v>
      </c>
      <c r="D107" s="320">
        <v>1.48E-3</v>
      </c>
    </row>
    <row r="108" spans="1:4" ht="39.6">
      <c r="A108" s="315" t="s">
        <v>435</v>
      </c>
      <c r="B108" s="316" t="s">
        <v>299</v>
      </c>
      <c r="C108" s="317" t="s">
        <v>25</v>
      </c>
      <c r="D108" s="320">
        <v>0.48110000000000003</v>
      </c>
    </row>
    <row r="109" spans="1:4" ht="39.6">
      <c r="A109" s="315" t="s">
        <v>450</v>
      </c>
      <c r="B109" s="316" t="s">
        <v>400</v>
      </c>
      <c r="C109" s="317" t="s">
        <v>25</v>
      </c>
      <c r="D109" s="320">
        <v>3.848E-2</v>
      </c>
    </row>
    <row r="110" spans="1:4" ht="39.6">
      <c r="A110" s="315" t="s">
        <v>453</v>
      </c>
      <c r="B110" s="316" t="s">
        <v>926</v>
      </c>
      <c r="C110" s="317" t="s">
        <v>25</v>
      </c>
      <c r="D110" s="320">
        <v>2.9440000000000001E-2</v>
      </c>
    </row>
    <row r="111" spans="1:4" ht="39.6">
      <c r="A111" s="315" t="s">
        <v>455</v>
      </c>
      <c r="B111" s="316" t="s">
        <v>424</v>
      </c>
      <c r="C111" s="317" t="s">
        <v>25</v>
      </c>
      <c r="D111" s="320">
        <v>0.01</v>
      </c>
    </row>
    <row r="112" spans="1:4" ht="39.6">
      <c r="A112" s="315" t="s">
        <v>495</v>
      </c>
      <c r="B112" s="316" t="s">
        <v>1023</v>
      </c>
      <c r="C112" s="317" t="s">
        <v>285</v>
      </c>
      <c r="D112" s="320">
        <v>2</v>
      </c>
    </row>
    <row r="113" spans="1:4" ht="39.6">
      <c r="A113" s="315" t="s">
        <v>507</v>
      </c>
      <c r="B113" s="316" t="s">
        <v>1035</v>
      </c>
      <c r="C113" s="317" t="s">
        <v>285</v>
      </c>
      <c r="D113" s="320">
        <v>2</v>
      </c>
    </row>
    <row r="114" spans="1:4" ht="39.6">
      <c r="A114" s="315" t="s">
        <v>516</v>
      </c>
      <c r="B114" s="316" t="s">
        <v>682</v>
      </c>
      <c r="C114" s="317" t="s">
        <v>285</v>
      </c>
      <c r="D114" s="320">
        <v>2</v>
      </c>
    </row>
    <row r="115" spans="1:4" ht="39.6">
      <c r="A115" s="315" t="s">
        <v>519</v>
      </c>
      <c r="B115" s="316" t="s">
        <v>700</v>
      </c>
      <c r="C115" s="317" t="s">
        <v>285</v>
      </c>
      <c r="D115" s="320">
        <v>1</v>
      </c>
    </row>
    <row r="116" spans="1:4" ht="52.8">
      <c r="A116" s="315" t="s">
        <v>522</v>
      </c>
      <c r="B116" s="316" t="s">
        <v>1104</v>
      </c>
      <c r="C116" s="317" t="s">
        <v>285</v>
      </c>
      <c r="D116" s="320">
        <v>200</v>
      </c>
    </row>
    <row r="117" spans="1:4">
      <c r="A117" s="315" t="s">
        <v>525</v>
      </c>
      <c r="B117" s="316" t="s">
        <v>954</v>
      </c>
      <c r="C117" s="317" t="s">
        <v>404</v>
      </c>
      <c r="D117" s="320">
        <v>2</v>
      </c>
    </row>
    <row r="118" spans="1:4">
      <c r="A118" s="315" t="s">
        <v>528</v>
      </c>
      <c r="B118" s="316" t="s">
        <v>879</v>
      </c>
      <c r="C118" s="317" t="s">
        <v>25</v>
      </c>
      <c r="D118" s="320">
        <v>7.4980000000000002</v>
      </c>
    </row>
    <row r="119" spans="1:4" ht="26.4">
      <c r="A119" s="315" t="s">
        <v>538</v>
      </c>
      <c r="B119" s="316" t="s">
        <v>302</v>
      </c>
      <c r="C119" s="317" t="s">
        <v>25</v>
      </c>
      <c r="D119" s="320">
        <v>2.264E-2</v>
      </c>
    </row>
    <row r="120" spans="1:4">
      <c r="A120" s="315" t="s">
        <v>547</v>
      </c>
      <c r="B120" s="316" t="s">
        <v>656</v>
      </c>
      <c r="C120" s="317" t="s">
        <v>23</v>
      </c>
      <c r="D120" s="320">
        <v>0.2089</v>
      </c>
    </row>
    <row r="121" spans="1:4">
      <c r="A121" s="315" t="s">
        <v>556</v>
      </c>
      <c r="B121" s="316" t="s">
        <v>490</v>
      </c>
      <c r="C121" s="317" t="s">
        <v>404</v>
      </c>
      <c r="D121" s="320">
        <v>2.5196000000000001</v>
      </c>
    </row>
    <row r="122" spans="1:4">
      <c r="A122" s="315" t="s">
        <v>565</v>
      </c>
      <c r="B122" s="316" t="s">
        <v>493</v>
      </c>
      <c r="C122" s="317" t="s">
        <v>404</v>
      </c>
      <c r="D122" s="320">
        <v>0.83560000000000001</v>
      </c>
    </row>
    <row r="123" spans="1:4">
      <c r="A123" s="315" t="s">
        <v>574</v>
      </c>
      <c r="B123" s="316" t="s">
        <v>449</v>
      </c>
      <c r="C123" s="317" t="s">
        <v>131</v>
      </c>
      <c r="D123" s="320">
        <v>5.1419680000000003</v>
      </c>
    </row>
    <row r="124" spans="1:4" ht="79.2">
      <c r="A124" s="315" t="s">
        <v>582</v>
      </c>
      <c r="B124" s="316" t="s">
        <v>929</v>
      </c>
      <c r="C124" s="317" t="s">
        <v>23</v>
      </c>
      <c r="D124" s="320">
        <v>5.1999999999999998E-3</v>
      </c>
    </row>
    <row r="125" spans="1:4">
      <c r="A125" s="315" t="s">
        <v>584</v>
      </c>
      <c r="B125" s="316" t="s">
        <v>427</v>
      </c>
      <c r="C125" s="317" t="s">
        <v>96</v>
      </c>
      <c r="D125" s="320">
        <v>0.36</v>
      </c>
    </row>
    <row r="126" spans="1:4" ht="26.4">
      <c r="A126" s="315" t="s">
        <v>609</v>
      </c>
      <c r="B126" s="316" t="s">
        <v>1072</v>
      </c>
      <c r="C126" s="317" t="s">
        <v>404</v>
      </c>
      <c r="D126" s="320">
        <v>2</v>
      </c>
    </row>
    <row r="127" spans="1:4" ht="26.4">
      <c r="A127" s="315" t="s">
        <v>623</v>
      </c>
      <c r="B127" s="316" t="s">
        <v>1077</v>
      </c>
      <c r="C127" s="317" t="s">
        <v>404</v>
      </c>
      <c r="D127" s="320">
        <v>2</v>
      </c>
    </row>
    <row r="128" spans="1:4" ht="26.4">
      <c r="A128" s="315" t="s">
        <v>637</v>
      </c>
      <c r="B128" s="316" t="s">
        <v>735</v>
      </c>
      <c r="C128" s="317" t="s">
        <v>404</v>
      </c>
      <c r="D128" s="320">
        <v>2</v>
      </c>
    </row>
    <row r="129" spans="1:4" ht="26.4">
      <c r="A129" s="315" t="s">
        <v>651</v>
      </c>
      <c r="B129" s="316" t="s">
        <v>753</v>
      </c>
      <c r="C129" s="317" t="s">
        <v>404</v>
      </c>
      <c r="D129" s="320">
        <v>4</v>
      </c>
    </row>
    <row r="130" spans="1:4">
      <c r="A130" s="315" t="s">
        <v>653</v>
      </c>
      <c r="B130" s="316" t="s">
        <v>1082</v>
      </c>
      <c r="C130" s="317" t="s">
        <v>404</v>
      </c>
      <c r="D130" s="320">
        <v>3</v>
      </c>
    </row>
    <row r="131" spans="1:4">
      <c r="A131" s="315" t="s">
        <v>655</v>
      </c>
      <c r="B131" s="316" t="s">
        <v>1083</v>
      </c>
      <c r="C131" s="317" t="s">
        <v>404</v>
      </c>
      <c r="D131" s="320">
        <v>3</v>
      </c>
    </row>
    <row r="132" spans="1:4">
      <c r="A132" s="315" t="s">
        <v>657</v>
      </c>
      <c r="B132" s="316" t="s">
        <v>858</v>
      </c>
      <c r="C132" s="317" t="s">
        <v>404</v>
      </c>
      <c r="D132" s="320">
        <v>3</v>
      </c>
    </row>
    <row r="133" spans="1:4">
      <c r="A133" s="315" t="s">
        <v>659</v>
      </c>
      <c r="B133" s="316" t="s">
        <v>860</v>
      </c>
      <c r="C133" s="317" t="s">
        <v>404</v>
      </c>
      <c r="D133" s="320">
        <v>11</v>
      </c>
    </row>
    <row r="134" spans="1:4">
      <c r="A134" s="315" t="s">
        <v>661</v>
      </c>
      <c r="B134" s="316" t="s">
        <v>979</v>
      </c>
      <c r="C134" s="317" t="s">
        <v>404</v>
      </c>
      <c r="D134" s="320">
        <v>40</v>
      </c>
    </row>
    <row r="135" spans="1:4">
      <c r="A135" s="59"/>
      <c r="B135" s="60" t="s">
        <v>45</v>
      </c>
      <c r="C135" s="60" t="s">
        <v>0</v>
      </c>
      <c r="D135" s="61"/>
    </row>
    <row r="136" spans="1:4">
      <c r="A136" s="208"/>
      <c r="B136" s="209"/>
      <c r="C136" s="209"/>
      <c r="D136" s="209"/>
    </row>
    <row r="137" spans="1:4" ht="15.6">
      <c r="A137" s="210" t="s">
        <v>981</v>
      </c>
      <c r="B137" s="211"/>
      <c r="C137" s="211"/>
      <c r="D137" s="211"/>
    </row>
    <row r="138" spans="1:4">
      <c r="A138" s="315" t="s">
        <v>18</v>
      </c>
      <c r="B138" s="316" t="s">
        <v>407</v>
      </c>
      <c r="C138" s="317" t="s">
        <v>404</v>
      </c>
      <c r="D138" s="320">
        <v>1</v>
      </c>
    </row>
    <row r="139" spans="1:4">
      <c r="A139" s="315" t="s">
        <v>24</v>
      </c>
      <c r="B139" s="316" t="s">
        <v>518</v>
      </c>
      <c r="C139" s="317" t="s">
        <v>404</v>
      </c>
      <c r="D139" s="320">
        <v>40</v>
      </c>
    </row>
    <row r="140" spans="1:4">
      <c r="A140" s="315" t="s">
        <v>26</v>
      </c>
      <c r="B140" s="316" t="s">
        <v>932</v>
      </c>
      <c r="C140" s="317" t="s">
        <v>404</v>
      </c>
      <c r="D140" s="320">
        <v>2</v>
      </c>
    </row>
    <row r="141" spans="1:4">
      <c r="A141" s="315" t="s">
        <v>27</v>
      </c>
      <c r="B141" s="316" t="s">
        <v>935</v>
      </c>
      <c r="C141" s="317" t="s">
        <v>404</v>
      </c>
      <c r="D141" s="320">
        <v>2</v>
      </c>
    </row>
    <row r="142" spans="1:4">
      <c r="A142" s="315" t="s">
        <v>28</v>
      </c>
      <c r="B142" s="316" t="s">
        <v>403</v>
      </c>
      <c r="C142" s="317" t="s">
        <v>404</v>
      </c>
      <c r="D142" s="320">
        <v>8</v>
      </c>
    </row>
    <row r="143" spans="1:4">
      <c r="A143" s="59"/>
      <c r="B143" s="60" t="s">
        <v>982</v>
      </c>
      <c r="C143" s="60" t="s">
        <v>0</v>
      </c>
      <c r="D143" s="61"/>
    </row>
    <row r="144" spans="1:4">
      <c r="A144" s="208"/>
      <c r="B144" s="209"/>
      <c r="C144" s="209"/>
      <c r="D144" s="209"/>
    </row>
    <row r="145" spans="1:4" ht="15.6">
      <c r="A145" s="321" t="s">
        <v>983</v>
      </c>
      <c r="B145" s="322"/>
      <c r="C145" s="322"/>
      <c r="D145" s="322"/>
    </row>
    <row r="146" spans="1:4" ht="26.4">
      <c r="A146" s="323" t="s">
        <v>18</v>
      </c>
      <c r="B146" s="324" t="s">
        <v>968</v>
      </c>
      <c r="C146" s="325" t="s">
        <v>23</v>
      </c>
      <c r="D146" s="326">
        <v>0.20780000000000001</v>
      </c>
    </row>
    <row r="147" spans="1:4" ht="26.4">
      <c r="A147" s="323" t="s">
        <v>24</v>
      </c>
      <c r="B147" s="324" t="s">
        <v>985</v>
      </c>
      <c r="C147" s="325" t="s">
        <v>285</v>
      </c>
      <c r="D147" s="327">
        <v>200</v>
      </c>
    </row>
    <row r="148" spans="1:4" ht="26.4">
      <c r="A148" s="59"/>
      <c r="B148" s="60" t="s">
        <v>986</v>
      </c>
      <c r="C148" s="60"/>
      <c r="D148" s="61"/>
    </row>
    <row r="149" spans="1:4">
      <c r="A149" s="328"/>
      <c r="B149" s="328"/>
      <c r="C149" s="328"/>
      <c r="D149" s="328"/>
    </row>
    <row r="150" spans="1:4">
      <c r="A150" s="328"/>
      <c r="B150" s="328"/>
      <c r="C150" s="328"/>
      <c r="D150" s="328"/>
    </row>
    <row r="151" spans="1:4">
      <c r="A151" s="329"/>
      <c r="B151" s="329" t="s">
        <v>987</v>
      </c>
      <c r="C151" s="329"/>
      <c r="D151" s="330"/>
    </row>
    <row r="152" spans="1:4">
      <c r="A152" s="329"/>
      <c r="B152" s="329" t="s">
        <v>988</v>
      </c>
      <c r="C152" s="329"/>
      <c r="D152" s="331">
        <v>0.03</v>
      </c>
    </row>
  </sheetData>
  <mergeCells count="20">
    <mergeCell ref="A145:D145"/>
    <mergeCell ref="A21:D21"/>
    <mergeCell ref="A71:D71"/>
    <mergeCell ref="A72:D72"/>
    <mergeCell ref="A136:D136"/>
    <mergeCell ref="A137:D137"/>
    <mergeCell ref="A144:D144"/>
    <mergeCell ref="A12:D12"/>
    <mergeCell ref="A13:D13"/>
    <mergeCell ref="A14:D14"/>
    <mergeCell ref="A15:D15"/>
    <mergeCell ref="A16:D16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9" right="0.2" top="0.59" bottom="0.59" header="0.31" footer="0.31"/>
  <pageSetup paperSize="9" scale="89" fitToHeight="1000" orientation="portrait" r:id="rId1"/>
  <headerFooter>
    <oddHeader>&amp;Л&amp;"Times New Roman,обычный"ПРОГРАММНЫЙ КОМПЛЕКС АВС4-UZ (5.1)&amp;Ц&amp;"Times New Roman,обычный"&amp;9&amp;С&amp;П&amp;"Times New Roman,обычный"&amp;9Э200000900</oddHeader>
    <oddFooter>&amp;Ц&amp;"Times New Roman,обычный"&amp;9Страниц - &amp;К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5"/>
  <sheetViews>
    <sheetView showGridLines="0" workbookViewId="0">
      <selection activeCell="M8" sqref="M8"/>
    </sheetView>
  </sheetViews>
  <sheetFormatPr defaultColWidth="9.109375" defaultRowHeight="13.2" outlineLevelRow="1"/>
  <cols>
    <col min="1" max="1" width="5.44140625" style="251" customWidth="1"/>
    <col min="2" max="2" width="13.5546875" style="251" customWidth="1"/>
    <col min="3" max="3" width="82.88671875" style="251" customWidth="1"/>
    <col min="4" max="6" width="10.109375" style="251" customWidth="1"/>
    <col min="7" max="16384" width="9.109375" style="251"/>
  </cols>
  <sheetData>
    <row r="1" spans="1:6" s="226" customFormat="1">
      <c r="F1" s="227" t="s">
        <v>4</v>
      </c>
    </row>
    <row r="2" spans="1:6" s="226" customFormat="1" ht="79.5" customHeight="1">
      <c r="B2" s="228" t="s">
        <v>155</v>
      </c>
      <c r="C2" s="228"/>
      <c r="D2" s="228"/>
      <c r="E2" s="228"/>
      <c r="F2" s="228"/>
    </row>
    <row r="3" spans="1:6" s="226" customFormat="1">
      <c r="A3" s="229"/>
      <c r="B3" s="230" t="s">
        <v>5</v>
      </c>
      <c r="C3" s="230"/>
      <c r="D3" s="230"/>
      <c r="E3" s="230"/>
      <c r="F3" s="230"/>
    </row>
    <row r="4" spans="1:6" s="226" customFormat="1">
      <c r="C4" s="231"/>
      <c r="D4" s="231"/>
      <c r="E4" s="231"/>
      <c r="F4" s="231"/>
    </row>
    <row r="5" spans="1:6" s="226" customFormat="1" ht="15.6">
      <c r="A5" s="232"/>
      <c r="B5" s="232"/>
      <c r="C5" s="233" t="s">
        <v>156</v>
      </c>
      <c r="D5" s="234" t="s">
        <v>1105</v>
      </c>
      <c r="E5" s="234"/>
      <c r="F5" s="234"/>
    </row>
    <row r="6" spans="1:6" s="226" customFormat="1">
      <c r="A6" s="229"/>
      <c r="B6" s="235" t="s">
        <v>6</v>
      </c>
      <c r="C6" s="235"/>
      <c r="D6" s="235"/>
      <c r="E6" s="235"/>
      <c r="F6" s="235"/>
    </row>
    <row r="7" spans="1:6" s="226" customFormat="1">
      <c r="D7" s="231"/>
      <c r="F7" s="236" t="s">
        <v>7</v>
      </c>
    </row>
    <row r="8" spans="1:6" s="226" customFormat="1" ht="27" customHeight="1">
      <c r="A8" s="236" t="s">
        <v>8</v>
      </c>
      <c r="B8" s="228" t="s">
        <v>1106</v>
      </c>
      <c r="C8" s="228"/>
      <c r="D8" s="228"/>
      <c r="E8" s="228"/>
      <c r="F8" s="228"/>
    </row>
    <row r="9" spans="1:6" s="226" customFormat="1">
      <c r="A9" s="229"/>
      <c r="B9" s="230" t="s">
        <v>9</v>
      </c>
      <c r="C9" s="230"/>
      <c r="D9" s="230"/>
      <c r="E9" s="230"/>
      <c r="F9" s="230"/>
    </row>
    <row r="10" spans="1:6" s="226" customFormat="1"/>
    <row r="11" spans="1:6" s="226" customFormat="1">
      <c r="A11" s="237" t="s">
        <v>10</v>
      </c>
      <c r="B11" s="237"/>
      <c r="C11" s="238"/>
      <c r="D11" s="238"/>
      <c r="E11" s="238"/>
      <c r="F11" s="238"/>
    </row>
    <row r="12" spans="1:6" s="242" customFormat="1" ht="12.75" customHeight="1">
      <c r="A12" s="239" t="s">
        <v>11</v>
      </c>
      <c r="B12" s="239" t="s">
        <v>12</v>
      </c>
      <c r="C12" s="239" t="s">
        <v>13</v>
      </c>
      <c r="D12" s="239" t="s">
        <v>14</v>
      </c>
      <c r="E12" s="240" t="s">
        <v>15</v>
      </c>
      <c r="F12" s="241"/>
    </row>
    <row r="13" spans="1:6" s="242" customFormat="1" ht="34.5" customHeight="1">
      <c r="A13" s="243"/>
      <c r="B13" s="243"/>
      <c r="C13" s="243"/>
      <c r="D13" s="243"/>
      <c r="E13" s="244" t="s">
        <v>16</v>
      </c>
      <c r="F13" s="244" t="s">
        <v>17</v>
      </c>
    </row>
    <row r="14" spans="1:6" s="247" customFormat="1">
      <c r="A14" s="245">
        <v>1</v>
      </c>
      <c r="B14" s="246">
        <v>2</v>
      </c>
      <c r="C14" s="246">
        <v>3</v>
      </c>
      <c r="D14" s="246">
        <v>4</v>
      </c>
      <c r="E14" s="246">
        <v>5</v>
      </c>
      <c r="F14" s="246">
        <v>6</v>
      </c>
    </row>
    <row r="15" spans="1:6">
      <c r="A15" s="248"/>
      <c r="B15" s="249"/>
      <c r="C15" s="249"/>
      <c r="D15" s="249"/>
      <c r="E15" s="249"/>
      <c r="F15" s="250"/>
    </row>
    <row r="16" spans="1:6" ht="15.75" customHeight="1">
      <c r="A16" s="252" t="s">
        <v>159</v>
      </c>
      <c r="B16" s="253"/>
      <c r="C16" s="253"/>
      <c r="D16" s="253"/>
      <c r="E16" s="253"/>
      <c r="F16" s="254"/>
    </row>
    <row r="17" spans="1:7" s="226" customFormat="1">
      <c r="A17" s="255" t="s">
        <v>18</v>
      </c>
      <c r="B17" s="256" t="s">
        <v>160</v>
      </c>
      <c r="C17" s="256" t="s">
        <v>161</v>
      </c>
      <c r="D17" s="257" t="s">
        <v>162</v>
      </c>
      <c r="E17" s="258">
        <v>4.2</v>
      </c>
      <c r="F17" s="259"/>
      <c r="G17" s="260"/>
    </row>
    <row r="18" spans="1:7" s="265" customFormat="1" outlineLevel="1">
      <c r="A18" s="261" t="s">
        <v>19</v>
      </c>
      <c r="B18" s="262" t="s">
        <v>18</v>
      </c>
      <c r="C18" s="263" t="s">
        <v>20</v>
      </c>
      <c r="D18" s="262" t="s">
        <v>21</v>
      </c>
      <c r="E18" s="264">
        <v>7.46</v>
      </c>
      <c r="F18" s="264">
        <v>31.332000000000001</v>
      </c>
    </row>
    <row r="19" spans="1:7" s="270" customFormat="1" outlineLevel="1">
      <c r="A19" s="266" t="s">
        <v>163</v>
      </c>
      <c r="B19" s="267" t="s">
        <v>164</v>
      </c>
      <c r="C19" s="268" t="s">
        <v>165</v>
      </c>
      <c r="D19" s="267" t="s">
        <v>22</v>
      </c>
      <c r="E19" s="269">
        <v>0.04</v>
      </c>
      <c r="F19" s="269">
        <v>0.16800000000000001</v>
      </c>
    </row>
    <row r="20" spans="1:7" s="270" customFormat="1" outlineLevel="1">
      <c r="A20" s="271" t="s">
        <v>166</v>
      </c>
      <c r="B20" s="272" t="s">
        <v>167</v>
      </c>
      <c r="C20" s="273" t="s">
        <v>132</v>
      </c>
      <c r="D20" s="272" t="s">
        <v>22</v>
      </c>
      <c r="E20" s="274">
        <v>0.01</v>
      </c>
      <c r="F20" s="274">
        <v>4.2000000000000003E-2</v>
      </c>
    </row>
    <row r="21" spans="1:7" s="270" customFormat="1" outlineLevel="1">
      <c r="A21" s="271" t="s">
        <v>168</v>
      </c>
      <c r="B21" s="272" t="s">
        <v>169</v>
      </c>
      <c r="C21" s="273" t="s">
        <v>170</v>
      </c>
      <c r="D21" s="272" t="s">
        <v>22</v>
      </c>
      <c r="E21" s="274">
        <v>15.29</v>
      </c>
      <c r="F21" s="274">
        <v>64.218000000000004</v>
      </c>
    </row>
    <row r="22" spans="1:7" s="226" customFormat="1">
      <c r="A22" s="255" t="s">
        <v>24</v>
      </c>
      <c r="B22" s="256" t="s">
        <v>171</v>
      </c>
      <c r="C22" s="256" t="s">
        <v>172</v>
      </c>
      <c r="D22" s="257" t="s">
        <v>173</v>
      </c>
      <c r="E22" s="258">
        <v>1.08</v>
      </c>
      <c r="F22" s="259"/>
      <c r="G22" s="260"/>
    </row>
    <row r="23" spans="1:7" s="265" customFormat="1" outlineLevel="1">
      <c r="A23" s="261" t="s">
        <v>102</v>
      </c>
      <c r="B23" s="262" t="s">
        <v>18</v>
      </c>
      <c r="C23" s="263" t="s">
        <v>20</v>
      </c>
      <c r="D23" s="262" t="s">
        <v>21</v>
      </c>
      <c r="E23" s="264">
        <v>15.6</v>
      </c>
      <c r="F23" s="264">
        <v>16.847999999999999</v>
      </c>
    </row>
    <row r="24" spans="1:7" s="270" customFormat="1" outlineLevel="1">
      <c r="A24" s="266" t="s">
        <v>103</v>
      </c>
      <c r="B24" s="267" t="s">
        <v>174</v>
      </c>
      <c r="C24" s="268" t="s">
        <v>175</v>
      </c>
      <c r="D24" s="267" t="s">
        <v>22</v>
      </c>
      <c r="E24" s="269">
        <v>2.67</v>
      </c>
      <c r="F24" s="269">
        <v>2.8835999999999999</v>
      </c>
    </row>
    <row r="25" spans="1:7" s="226" customFormat="1">
      <c r="A25" s="255" t="s">
        <v>26</v>
      </c>
      <c r="B25" s="256" t="s">
        <v>176</v>
      </c>
      <c r="C25" s="256" t="s">
        <v>177</v>
      </c>
      <c r="D25" s="257" t="s">
        <v>173</v>
      </c>
      <c r="E25" s="258">
        <v>1.3680000000000001</v>
      </c>
      <c r="F25" s="259"/>
      <c r="G25" s="260"/>
    </row>
    <row r="26" spans="1:7" s="265" customFormat="1" outlineLevel="1">
      <c r="A26" s="261" t="s">
        <v>97</v>
      </c>
      <c r="B26" s="262" t="s">
        <v>18</v>
      </c>
      <c r="C26" s="263" t="s">
        <v>20</v>
      </c>
      <c r="D26" s="262" t="s">
        <v>21</v>
      </c>
      <c r="E26" s="264">
        <v>155</v>
      </c>
      <c r="F26" s="264">
        <v>212.04</v>
      </c>
    </row>
    <row r="27" spans="1:7" s="270" customFormat="1" ht="24" outlineLevel="1">
      <c r="A27" s="266" t="s">
        <v>178</v>
      </c>
      <c r="B27" s="267" t="s">
        <v>179</v>
      </c>
      <c r="C27" s="268" t="s">
        <v>180</v>
      </c>
      <c r="D27" s="267" t="s">
        <v>22</v>
      </c>
      <c r="E27" s="269">
        <v>44.08</v>
      </c>
      <c r="F27" s="269">
        <v>60.301400000000001</v>
      </c>
    </row>
    <row r="28" spans="1:7" s="270" customFormat="1" ht="24" outlineLevel="1">
      <c r="A28" s="271" t="s">
        <v>181</v>
      </c>
      <c r="B28" s="272" t="s">
        <v>182</v>
      </c>
      <c r="C28" s="273" t="s">
        <v>183</v>
      </c>
      <c r="D28" s="272" t="s">
        <v>22</v>
      </c>
      <c r="E28" s="274">
        <v>75</v>
      </c>
      <c r="F28" s="274">
        <v>102.6</v>
      </c>
    </row>
    <row r="29" spans="1:7" s="226" customFormat="1" ht="39.6">
      <c r="A29" s="255" t="s">
        <v>27</v>
      </c>
      <c r="B29" s="256" t="s">
        <v>184</v>
      </c>
      <c r="C29" s="256" t="s">
        <v>185</v>
      </c>
      <c r="D29" s="257" t="s">
        <v>23</v>
      </c>
      <c r="E29" s="258">
        <v>460.08</v>
      </c>
      <c r="F29" s="259"/>
      <c r="G29" s="260"/>
    </row>
    <row r="30" spans="1:7" s="270" customFormat="1" ht="24" outlineLevel="1">
      <c r="A30" s="266" t="s">
        <v>31</v>
      </c>
      <c r="B30" s="267" t="s">
        <v>186</v>
      </c>
      <c r="C30" s="268" t="s">
        <v>187</v>
      </c>
      <c r="D30" s="267" t="s">
        <v>22</v>
      </c>
      <c r="E30" s="269">
        <v>2.4E-2</v>
      </c>
      <c r="F30" s="269">
        <v>11.0419</v>
      </c>
    </row>
    <row r="31" spans="1:7" s="226" customFormat="1" ht="52.8">
      <c r="A31" s="255" t="s">
        <v>28</v>
      </c>
      <c r="B31" s="256" t="s">
        <v>188</v>
      </c>
      <c r="C31" s="256" t="s">
        <v>189</v>
      </c>
      <c r="D31" s="257" t="s">
        <v>23</v>
      </c>
      <c r="E31" s="258">
        <v>460.08</v>
      </c>
      <c r="F31" s="259"/>
      <c r="G31" s="260"/>
    </row>
    <row r="32" spans="1:7" s="270" customFormat="1" outlineLevel="1">
      <c r="A32" s="266" t="s">
        <v>94</v>
      </c>
      <c r="B32" s="267" t="s">
        <v>190</v>
      </c>
      <c r="C32" s="268" t="s">
        <v>191</v>
      </c>
      <c r="D32" s="267" t="s">
        <v>22</v>
      </c>
      <c r="E32" s="269">
        <v>6.9536000000000001E-2</v>
      </c>
      <c r="F32" s="269">
        <v>31.992100000000001</v>
      </c>
    </row>
    <row r="33" spans="1:7" s="226" customFormat="1" ht="39.6">
      <c r="A33" s="255" t="s">
        <v>29</v>
      </c>
      <c r="B33" s="256" t="s">
        <v>192</v>
      </c>
      <c r="C33" s="256" t="s">
        <v>193</v>
      </c>
      <c r="D33" s="257" t="s">
        <v>194</v>
      </c>
      <c r="E33" s="258">
        <v>0.72</v>
      </c>
      <c r="F33" s="259"/>
      <c r="G33" s="260"/>
    </row>
    <row r="34" spans="1:7" s="265" customFormat="1" outlineLevel="1">
      <c r="A34" s="261" t="s">
        <v>195</v>
      </c>
      <c r="B34" s="262" t="s">
        <v>18</v>
      </c>
      <c r="C34" s="263" t="s">
        <v>20</v>
      </c>
      <c r="D34" s="262" t="s">
        <v>21</v>
      </c>
      <c r="E34" s="264">
        <v>33</v>
      </c>
      <c r="F34" s="264">
        <v>23.76</v>
      </c>
    </row>
    <row r="35" spans="1:7" s="270" customFormat="1" outlineLevel="1">
      <c r="A35" s="266" t="s">
        <v>196</v>
      </c>
      <c r="B35" s="267" t="s">
        <v>197</v>
      </c>
      <c r="C35" s="268" t="s">
        <v>198</v>
      </c>
      <c r="D35" s="267" t="s">
        <v>22</v>
      </c>
      <c r="E35" s="269">
        <v>0.36</v>
      </c>
      <c r="F35" s="269">
        <v>0.25919999999999999</v>
      </c>
    </row>
    <row r="36" spans="1:7" s="270" customFormat="1" outlineLevel="1">
      <c r="A36" s="271" t="s">
        <v>199</v>
      </c>
      <c r="B36" s="272" t="s">
        <v>164</v>
      </c>
      <c r="C36" s="273" t="s">
        <v>165</v>
      </c>
      <c r="D36" s="272" t="s">
        <v>22</v>
      </c>
      <c r="E36" s="274">
        <v>3.98</v>
      </c>
      <c r="F36" s="274">
        <v>2.8656000000000001</v>
      </c>
    </row>
    <row r="37" spans="1:7" s="270" customFormat="1" outlineLevel="1">
      <c r="A37" s="271" t="s">
        <v>200</v>
      </c>
      <c r="B37" s="272" t="s">
        <v>201</v>
      </c>
      <c r="C37" s="273" t="s">
        <v>202</v>
      </c>
      <c r="D37" s="272" t="s">
        <v>22</v>
      </c>
      <c r="E37" s="274">
        <v>2.35</v>
      </c>
      <c r="F37" s="274">
        <v>1.6919999999999999</v>
      </c>
    </row>
    <row r="38" spans="1:7" s="270" customFormat="1" outlineLevel="1">
      <c r="A38" s="271" t="s">
        <v>203</v>
      </c>
      <c r="B38" s="272" t="s">
        <v>204</v>
      </c>
      <c r="C38" s="273" t="s">
        <v>205</v>
      </c>
      <c r="D38" s="272" t="s">
        <v>22</v>
      </c>
      <c r="E38" s="274">
        <v>8.51</v>
      </c>
      <c r="F38" s="274">
        <v>6.1272000000000002</v>
      </c>
    </row>
    <row r="39" spans="1:7" s="270" customFormat="1" outlineLevel="1">
      <c r="A39" s="271" t="s">
        <v>206</v>
      </c>
      <c r="B39" s="272" t="s">
        <v>207</v>
      </c>
      <c r="C39" s="273" t="s">
        <v>208</v>
      </c>
      <c r="D39" s="272" t="s">
        <v>22</v>
      </c>
      <c r="E39" s="274">
        <v>19</v>
      </c>
      <c r="F39" s="274">
        <v>13.68</v>
      </c>
    </row>
    <row r="40" spans="1:7" s="270" customFormat="1" outlineLevel="1">
      <c r="A40" s="271" t="s">
        <v>209</v>
      </c>
      <c r="B40" s="272" t="s">
        <v>210</v>
      </c>
      <c r="C40" s="273" t="s">
        <v>211</v>
      </c>
      <c r="D40" s="272" t="s">
        <v>22</v>
      </c>
      <c r="E40" s="274">
        <v>2.6</v>
      </c>
      <c r="F40" s="274">
        <v>1.8720000000000001</v>
      </c>
    </row>
    <row r="41" spans="1:7" s="279" customFormat="1" ht="24" outlineLevel="1">
      <c r="A41" s="275" t="s">
        <v>212</v>
      </c>
      <c r="B41" s="276" t="s">
        <v>213</v>
      </c>
      <c r="C41" s="277" t="s">
        <v>214</v>
      </c>
      <c r="D41" s="276" t="s">
        <v>25</v>
      </c>
      <c r="E41" s="278">
        <v>15</v>
      </c>
      <c r="F41" s="278">
        <v>10.8</v>
      </c>
    </row>
    <row r="42" spans="1:7" s="279" customFormat="1" ht="24" outlineLevel="1">
      <c r="A42" s="280" t="s">
        <v>215</v>
      </c>
      <c r="B42" s="281" t="s">
        <v>216</v>
      </c>
      <c r="C42" s="282" t="s">
        <v>217</v>
      </c>
      <c r="D42" s="281" t="s">
        <v>25</v>
      </c>
      <c r="E42" s="283">
        <v>189</v>
      </c>
      <c r="F42" s="283">
        <v>136.08000000000001</v>
      </c>
    </row>
    <row r="43" spans="1:7" s="226" customFormat="1" ht="39.6">
      <c r="A43" s="255" t="s">
        <v>30</v>
      </c>
      <c r="B43" s="256" t="s">
        <v>218</v>
      </c>
      <c r="C43" s="256" t="s">
        <v>219</v>
      </c>
      <c r="D43" s="257" t="s">
        <v>194</v>
      </c>
      <c r="E43" s="258">
        <v>0.72</v>
      </c>
      <c r="F43" s="259"/>
      <c r="G43" s="260"/>
    </row>
    <row r="44" spans="1:7" s="265" customFormat="1" outlineLevel="1">
      <c r="A44" s="261" t="s">
        <v>220</v>
      </c>
      <c r="B44" s="262" t="s">
        <v>18</v>
      </c>
      <c r="C44" s="263" t="s">
        <v>20</v>
      </c>
      <c r="D44" s="262" t="s">
        <v>21</v>
      </c>
      <c r="E44" s="264">
        <v>16.63</v>
      </c>
      <c r="F44" s="264">
        <v>11.973599999999999</v>
      </c>
    </row>
    <row r="45" spans="1:7" s="270" customFormat="1" outlineLevel="1">
      <c r="A45" s="266" t="s">
        <v>221</v>
      </c>
      <c r="B45" s="267" t="s">
        <v>222</v>
      </c>
      <c r="C45" s="268" t="s">
        <v>223</v>
      </c>
      <c r="D45" s="267" t="s">
        <v>22</v>
      </c>
      <c r="E45" s="269">
        <v>1.39</v>
      </c>
      <c r="F45" s="269">
        <v>1.0007999999999999</v>
      </c>
    </row>
    <row r="46" spans="1:7" s="270" customFormat="1" outlineLevel="1">
      <c r="A46" s="271" t="s">
        <v>224</v>
      </c>
      <c r="B46" s="272" t="s">
        <v>225</v>
      </c>
      <c r="C46" s="273" t="s">
        <v>226</v>
      </c>
      <c r="D46" s="272" t="s">
        <v>22</v>
      </c>
      <c r="E46" s="274">
        <v>0.24</v>
      </c>
      <c r="F46" s="274">
        <v>0.17280000000000001</v>
      </c>
    </row>
    <row r="47" spans="1:7" s="270" customFormat="1" outlineLevel="1">
      <c r="A47" s="271" t="s">
        <v>227</v>
      </c>
      <c r="B47" s="272" t="s">
        <v>210</v>
      </c>
      <c r="C47" s="273" t="s">
        <v>211</v>
      </c>
      <c r="D47" s="272" t="s">
        <v>22</v>
      </c>
      <c r="E47" s="274">
        <v>0.5</v>
      </c>
      <c r="F47" s="274">
        <v>0.36</v>
      </c>
    </row>
    <row r="48" spans="1:7" s="270" customFormat="1" outlineLevel="1">
      <c r="A48" s="271" t="s">
        <v>228</v>
      </c>
      <c r="B48" s="272" t="s">
        <v>229</v>
      </c>
      <c r="C48" s="273" t="s">
        <v>230</v>
      </c>
      <c r="D48" s="272" t="s">
        <v>22</v>
      </c>
      <c r="E48" s="274">
        <v>0.12</v>
      </c>
      <c r="F48" s="274">
        <v>8.6400000000000005E-2</v>
      </c>
    </row>
    <row r="49" spans="1:7" s="270" customFormat="1" outlineLevel="1">
      <c r="A49" s="271" t="s">
        <v>231</v>
      </c>
      <c r="B49" s="272" t="s">
        <v>232</v>
      </c>
      <c r="C49" s="273" t="s">
        <v>233</v>
      </c>
      <c r="D49" s="272" t="s">
        <v>22</v>
      </c>
      <c r="E49" s="274">
        <v>1.39</v>
      </c>
      <c r="F49" s="274">
        <v>1.0007999999999999</v>
      </c>
    </row>
    <row r="50" spans="1:7" s="270" customFormat="1" outlineLevel="1">
      <c r="A50" s="271" t="s">
        <v>234</v>
      </c>
      <c r="B50" s="272" t="s">
        <v>235</v>
      </c>
      <c r="C50" s="273" t="s">
        <v>236</v>
      </c>
      <c r="D50" s="272" t="s">
        <v>22</v>
      </c>
      <c r="E50" s="274">
        <v>3.08</v>
      </c>
      <c r="F50" s="274">
        <v>2.2176</v>
      </c>
    </row>
    <row r="51" spans="1:7" s="270" customFormat="1" outlineLevel="1">
      <c r="A51" s="271" t="s">
        <v>237</v>
      </c>
      <c r="B51" s="272" t="s">
        <v>238</v>
      </c>
      <c r="C51" s="273" t="s">
        <v>239</v>
      </c>
      <c r="D51" s="272" t="s">
        <v>22</v>
      </c>
      <c r="E51" s="274">
        <v>1.37</v>
      </c>
      <c r="F51" s="274">
        <v>0.98640000000000005</v>
      </c>
    </row>
    <row r="52" spans="1:7" s="270" customFormat="1" outlineLevel="1">
      <c r="A52" s="271" t="s">
        <v>240</v>
      </c>
      <c r="B52" s="272" t="s">
        <v>241</v>
      </c>
      <c r="C52" s="273" t="s">
        <v>242</v>
      </c>
      <c r="D52" s="272" t="s">
        <v>22</v>
      </c>
      <c r="E52" s="274">
        <v>1.55</v>
      </c>
      <c r="F52" s="274">
        <v>1.1160000000000001</v>
      </c>
    </row>
    <row r="53" spans="1:7" s="279" customFormat="1" outlineLevel="1">
      <c r="A53" s="275" t="s">
        <v>243</v>
      </c>
      <c r="B53" s="276" t="s">
        <v>244</v>
      </c>
      <c r="C53" s="277" t="s">
        <v>245</v>
      </c>
      <c r="D53" s="276" t="s">
        <v>23</v>
      </c>
      <c r="E53" s="278">
        <v>92.5</v>
      </c>
      <c r="F53" s="278">
        <v>66.599999999999994</v>
      </c>
    </row>
    <row r="54" spans="1:7" s="279" customFormat="1" outlineLevel="1">
      <c r="A54" s="280" t="s">
        <v>246</v>
      </c>
      <c r="B54" s="281" t="s">
        <v>247</v>
      </c>
      <c r="C54" s="282" t="s">
        <v>248</v>
      </c>
      <c r="D54" s="281" t="s">
        <v>23</v>
      </c>
      <c r="E54" s="283">
        <v>1.0800000000000001E-2</v>
      </c>
      <c r="F54" s="283">
        <v>7.7759999999999999E-3</v>
      </c>
    </row>
    <row r="55" spans="1:7" s="226" customFormat="1" ht="26.4">
      <c r="A55" s="255" t="s">
        <v>249</v>
      </c>
      <c r="B55" s="256" t="s">
        <v>1107</v>
      </c>
      <c r="C55" s="256" t="s">
        <v>1108</v>
      </c>
      <c r="D55" s="257" t="s">
        <v>194</v>
      </c>
      <c r="E55" s="258">
        <v>0.72</v>
      </c>
      <c r="F55" s="259"/>
      <c r="G55" s="260"/>
    </row>
    <row r="56" spans="1:7" s="265" customFormat="1" outlineLevel="1">
      <c r="A56" s="261" t="s">
        <v>252</v>
      </c>
      <c r="B56" s="262" t="s">
        <v>18</v>
      </c>
      <c r="C56" s="263" t="s">
        <v>20</v>
      </c>
      <c r="D56" s="262" t="s">
        <v>21</v>
      </c>
      <c r="E56" s="264">
        <v>11.6</v>
      </c>
      <c r="F56" s="264">
        <v>8.3520000000000003</v>
      </c>
    </row>
    <row r="57" spans="1:7" s="270" customFormat="1" outlineLevel="1">
      <c r="A57" s="266" t="s">
        <v>253</v>
      </c>
      <c r="B57" s="267" t="s">
        <v>222</v>
      </c>
      <c r="C57" s="268" t="s">
        <v>223</v>
      </c>
      <c r="D57" s="267" t="s">
        <v>22</v>
      </c>
      <c r="E57" s="269">
        <v>3.44</v>
      </c>
      <c r="F57" s="269">
        <v>2.4767999999999999</v>
      </c>
    </row>
    <row r="58" spans="1:7" s="270" customFormat="1" outlineLevel="1">
      <c r="A58" s="271" t="s">
        <v>254</v>
      </c>
      <c r="B58" s="272" t="s">
        <v>225</v>
      </c>
      <c r="C58" s="273" t="s">
        <v>226</v>
      </c>
      <c r="D58" s="272" t="s">
        <v>22</v>
      </c>
      <c r="E58" s="274">
        <v>0.6</v>
      </c>
      <c r="F58" s="274">
        <v>0.432</v>
      </c>
    </row>
    <row r="59" spans="1:7" s="270" customFormat="1" outlineLevel="1">
      <c r="A59" s="271" t="s">
        <v>255</v>
      </c>
      <c r="B59" s="272" t="s">
        <v>229</v>
      </c>
      <c r="C59" s="273" t="s">
        <v>230</v>
      </c>
      <c r="D59" s="272" t="s">
        <v>22</v>
      </c>
      <c r="E59" s="274">
        <v>0.3</v>
      </c>
      <c r="F59" s="274">
        <v>0.216</v>
      </c>
    </row>
    <row r="60" spans="1:7" s="270" customFormat="1" outlineLevel="1">
      <c r="A60" s="271" t="s">
        <v>256</v>
      </c>
      <c r="B60" s="272" t="s">
        <v>232</v>
      </c>
      <c r="C60" s="273" t="s">
        <v>233</v>
      </c>
      <c r="D60" s="272" t="s">
        <v>22</v>
      </c>
      <c r="E60" s="274">
        <v>3.44</v>
      </c>
      <c r="F60" s="274">
        <v>2.4767999999999999</v>
      </c>
    </row>
    <row r="61" spans="1:7" s="279" customFormat="1" outlineLevel="1">
      <c r="A61" s="275" t="s">
        <v>257</v>
      </c>
      <c r="B61" s="276" t="s">
        <v>244</v>
      </c>
      <c r="C61" s="277" t="s">
        <v>245</v>
      </c>
      <c r="D61" s="276" t="s">
        <v>23</v>
      </c>
      <c r="E61" s="278">
        <v>231.2</v>
      </c>
      <c r="F61" s="278">
        <v>166.464</v>
      </c>
    </row>
    <row r="62" spans="1:7" s="279" customFormat="1" outlineLevel="1">
      <c r="A62" s="280" t="s">
        <v>258</v>
      </c>
      <c r="B62" s="281" t="s">
        <v>247</v>
      </c>
      <c r="C62" s="282" t="s">
        <v>248</v>
      </c>
      <c r="D62" s="281" t="s">
        <v>23</v>
      </c>
      <c r="E62" s="283">
        <v>2.8000000000000001E-2</v>
      </c>
      <c r="F62" s="283">
        <v>2.0160000000000001E-2</v>
      </c>
    </row>
    <row r="63" spans="1:7" s="226" customFormat="1" ht="39.6">
      <c r="A63" s="255" t="s">
        <v>259</v>
      </c>
      <c r="B63" s="256" t="s">
        <v>260</v>
      </c>
      <c r="C63" s="256" t="s">
        <v>261</v>
      </c>
      <c r="D63" s="257" t="s">
        <v>194</v>
      </c>
      <c r="E63" s="258">
        <v>0.72</v>
      </c>
      <c r="F63" s="259"/>
      <c r="G63" s="260"/>
    </row>
    <row r="64" spans="1:7" s="265" customFormat="1" outlineLevel="1">
      <c r="A64" s="261" t="s">
        <v>262</v>
      </c>
      <c r="B64" s="262" t="s">
        <v>18</v>
      </c>
      <c r="C64" s="263" t="s">
        <v>20</v>
      </c>
      <c r="D64" s="262" t="s">
        <v>21</v>
      </c>
      <c r="E64" s="264">
        <v>16.63</v>
      </c>
      <c r="F64" s="264">
        <v>11.973599999999999</v>
      </c>
    </row>
    <row r="65" spans="1:7" s="270" customFormat="1" outlineLevel="1">
      <c r="A65" s="266" t="s">
        <v>263</v>
      </c>
      <c r="B65" s="267" t="s">
        <v>222</v>
      </c>
      <c r="C65" s="268" t="s">
        <v>223</v>
      </c>
      <c r="D65" s="267" t="s">
        <v>22</v>
      </c>
      <c r="E65" s="269">
        <v>1.44</v>
      </c>
      <c r="F65" s="269">
        <v>1.0367999999999999</v>
      </c>
    </row>
    <row r="66" spans="1:7" s="270" customFormat="1" outlineLevel="1">
      <c r="A66" s="271" t="s">
        <v>264</v>
      </c>
      <c r="B66" s="272" t="s">
        <v>225</v>
      </c>
      <c r="C66" s="273" t="s">
        <v>226</v>
      </c>
      <c r="D66" s="272" t="s">
        <v>22</v>
      </c>
      <c r="E66" s="274">
        <v>0.24</v>
      </c>
      <c r="F66" s="274">
        <v>0.17280000000000001</v>
      </c>
    </row>
    <row r="67" spans="1:7" s="270" customFormat="1" outlineLevel="1">
      <c r="A67" s="271" t="s">
        <v>265</v>
      </c>
      <c r="B67" s="272" t="s">
        <v>210</v>
      </c>
      <c r="C67" s="273" t="s">
        <v>211</v>
      </c>
      <c r="D67" s="272" t="s">
        <v>22</v>
      </c>
      <c r="E67" s="274">
        <v>0.5</v>
      </c>
      <c r="F67" s="274">
        <v>0.36</v>
      </c>
    </row>
    <row r="68" spans="1:7" s="270" customFormat="1" outlineLevel="1">
      <c r="A68" s="271" t="s">
        <v>266</v>
      </c>
      <c r="B68" s="272" t="s">
        <v>229</v>
      </c>
      <c r="C68" s="273" t="s">
        <v>230</v>
      </c>
      <c r="D68" s="272" t="s">
        <v>22</v>
      </c>
      <c r="E68" s="274">
        <v>0.12</v>
      </c>
      <c r="F68" s="274">
        <v>8.6400000000000005E-2</v>
      </c>
    </row>
    <row r="69" spans="1:7" s="270" customFormat="1" outlineLevel="1">
      <c r="A69" s="271" t="s">
        <v>267</v>
      </c>
      <c r="B69" s="272" t="s">
        <v>232</v>
      </c>
      <c r="C69" s="273" t="s">
        <v>233</v>
      </c>
      <c r="D69" s="272" t="s">
        <v>22</v>
      </c>
      <c r="E69" s="274">
        <v>1.44</v>
      </c>
      <c r="F69" s="274">
        <v>1.0367999999999999</v>
      </c>
    </row>
    <row r="70" spans="1:7" s="270" customFormat="1" outlineLevel="1">
      <c r="A70" s="271" t="s">
        <v>268</v>
      </c>
      <c r="B70" s="272" t="s">
        <v>235</v>
      </c>
      <c r="C70" s="273" t="s">
        <v>236</v>
      </c>
      <c r="D70" s="272" t="s">
        <v>22</v>
      </c>
      <c r="E70" s="274">
        <v>3.08</v>
      </c>
      <c r="F70" s="274">
        <v>2.2176</v>
      </c>
    </row>
    <row r="71" spans="1:7" s="270" customFormat="1" outlineLevel="1">
      <c r="A71" s="271" t="s">
        <v>269</v>
      </c>
      <c r="B71" s="272" t="s">
        <v>238</v>
      </c>
      <c r="C71" s="273" t="s">
        <v>239</v>
      </c>
      <c r="D71" s="272" t="s">
        <v>22</v>
      </c>
      <c r="E71" s="274">
        <v>1.37</v>
      </c>
      <c r="F71" s="274">
        <v>0.98640000000000005</v>
      </c>
    </row>
    <row r="72" spans="1:7" s="270" customFormat="1" outlineLevel="1">
      <c r="A72" s="271" t="s">
        <v>270</v>
      </c>
      <c r="B72" s="272" t="s">
        <v>241</v>
      </c>
      <c r="C72" s="273" t="s">
        <v>242</v>
      </c>
      <c r="D72" s="272" t="s">
        <v>22</v>
      </c>
      <c r="E72" s="274">
        <v>1.55</v>
      </c>
      <c r="F72" s="274">
        <v>1.1160000000000001</v>
      </c>
    </row>
    <row r="73" spans="1:7" s="279" customFormat="1" outlineLevel="1">
      <c r="A73" s="275" t="s">
        <v>271</v>
      </c>
      <c r="B73" s="276" t="s">
        <v>272</v>
      </c>
      <c r="C73" s="277" t="s">
        <v>273</v>
      </c>
      <c r="D73" s="276" t="s">
        <v>23</v>
      </c>
      <c r="E73" s="278">
        <v>96.6</v>
      </c>
      <c r="F73" s="278">
        <v>69.552000000000007</v>
      </c>
    </row>
    <row r="74" spans="1:7" s="279" customFormat="1" outlineLevel="1">
      <c r="A74" s="280" t="s">
        <v>274</v>
      </c>
      <c r="B74" s="281" t="s">
        <v>247</v>
      </c>
      <c r="C74" s="282" t="s">
        <v>248</v>
      </c>
      <c r="D74" s="281" t="s">
        <v>23</v>
      </c>
      <c r="E74" s="283">
        <v>1.0800000000000001E-2</v>
      </c>
      <c r="F74" s="283">
        <v>7.7759999999999999E-3</v>
      </c>
    </row>
    <row r="75" spans="1:7" s="226" customFormat="1" ht="26.4">
      <c r="A75" s="255" t="s">
        <v>275</v>
      </c>
      <c r="B75" s="256" t="s">
        <v>1109</v>
      </c>
      <c r="C75" s="256" t="s">
        <v>1110</v>
      </c>
      <c r="D75" s="257" t="s">
        <v>194</v>
      </c>
      <c r="E75" s="258">
        <v>0.72</v>
      </c>
      <c r="F75" s="259"/>
      <c r="G75" s="260"/>
    </row>
    <row r="76" spans="1:7" s="265" customFormat="1" outlineLevel="1">
      <c r="A76" s="261" t="s">
        <v>277</v>
      </c>
      <c r="B76" s="262" t="s">
        <v>18</v>
      </c>
      <c r="C76" s="263" t="s">
        <v>20</v>
      </c>
      <c r="D76" s="262" t="s">
        <v>21</v>
      </c>
      <c r="E76" s="264">
        <v>1.1599999999999999</v>
      </c>
      <c r="F76" s="264">
        <v>0.83520000000000005</v>
      </c>
    </row>
    <row r="77" spans="1:7" s="270" customFormat="1" outlineLevel="1">
      <c r="A77" s="266" t="s">
        <v>1111</v>
      </c>
      <c r="B77" s="267" t="s">
        <v>222</v>
      </c>
      <c r="C77" s="268" t="s">
        <v>223</v>
      </c>
      <c r="D77" s="267" t="s">
        <v>22</v>
      </c>
      <c r="E77" s="269">
        <v>0.36</v>
      </c>
      <c r="F77" s="269">
        <v>0.25919999999999999</v>
      </c>
    </row>
    <row r="78" spans="1:7" s="270" customFormat="1" outlineLevel="1">
      <c r="A78" s="271" t="s">
        <v>1112</v>
      </c>
      <c r="B78" s="272" t="s">
        <v>225</v>
      </c>
      <c r="C78" s="273" t="s">
        <v>226</v>
      </c>
      <c r="D78" s="272" t="s">
        <v>22</v>
      </c>
      <c r="E78" s="274">
        <v>0.06</v>
      </c>
      <c r="F78" s="274">
        <v>4.3200000000000002E-2</v>
      </c>
    </row>
    <row r="79" spans="1:7" s="270" customFormat="1" outlineLevel="1">
      <c r="A79" s="271" t="s">
        <v>1113</v>
      </c>
      <c r="B79" s="272" t="s">
        <v>229</v>
      </c>
      <c r="C79" s="273" t="s">
        <v>230</v>
      </c>
      <c r="D79" s="272" t="s">
        <v>22</v>
      </c>
      <c r="E79" s="274">
        <v>0.03</v>
      </c>
      <c r="F79" s="274">
        <v>2.1600000000000001E-2</v>
      </c>
    </row>
    <row r="80" spans="1:7" s="270" customFormat="1" outlineLevel="1">
      <c r="A80" s="271" t="s">
        <v>1114</v>
      </c>
      <c r="B80" s="272" t="s">
        <v>232</v>
      </c>
      <c r="C80" s="273" t="s">
        <v>233</v>
      </c>
      <c r="D80" s="272" t="s">
        <v>22</v>
      </c>
      <c r="E80" s="274">
        <v>0.36</v>
      </c>
      <c r="F80" s="274">
        <v>0.25919999999999999</v>
      </c>
    </row>
    <row r="81" spans="1:7" s="279" customFormat="1" outlineLevel="1">
      <c r="A81" s="275" t="s">
        <v>1115</v>
      </c>
      <c r="B81" s="276" t="s">
        <v>272</v>
      </c>
      <c r="C81" s="277" t="s">
        <v>273</v>
      </c>
      <c r="D81" s="276" t="s">
        <v>23</v>
      </c>
      <c r="E81" s="278">
        <v>24.22</v>
      </c>
      <c r="F81" s="278">
        <v>17.438400000000001</v>
      </c>
    </row>
    <row r="82" spans="1:7" s="279" customFormat="1" outlineLevel="1">
      <c r="A82" s="280" t="s">
        <v>1116</v>
      </c>
      <c r="B82" s="281" t="s">
        <v>247</v>
      </c>
      <c r="C82" s="282" t="s">
        <v>248</v>
      </c>
      <c r="D82" s="281" t="s">
        <v>23</v>
      </c>
      <c r="E82" s="283">
        <v>2.8E-3</v>
      </c>
      <c r="F82" s="283">
        <v>2.016E-3</v>
      </c>
    </row>
    <row r="83" spans="1:7" s="226" customFormat="1" ht="52.8">
      <c r="A83" s="255" t="s">
        <v>278</v>
      </c>
      <c r="B83" s="256" t="s">
        <v>188</v>
      </c>
      <c r="C83" s="256" t="s">
        <v>276</v>
      </c>
      <c r="D83" s="257" t="s">
        <v>23</v>
      </c>
      <c r="E83" s="258">
        <v>235.00800000000001</v>
      </c>
      <c r="F83" s="259"/>
      <c r="G83" s="260"/>
    </row>
    <row r="84" spans="1:7" s="270" customFormat="1" outlineLevel="1">
      <c r="A84" s="266" t="s">
        <v>280</v>
      </c>
      <c r="B84" s="267" t="s">
        <v>190</v>
      </c>
      <c r="C84" s="268" t="s">
        <v>191</v>
      </c>
      <c r="D84" s="267" t="s">
        <v>22</v>
      </c>
      <c r="E84" s="269">
        <v>6.9536000000000001E-2</v>
      </c>
      <c r="F84" s="269">
        <v>16.3415</v>
      </c>
    </row>
    <row r="85" spans="1:7" s="226" customFormat="1" ht="52.8">
      <c r="A85" s="255" t="s">
        <v>282</v>
      </c>
      <c r="B85" s="256" t="s">
        <v>188</v>
      </c>
      <c r="C85" s="256" t="s">
        <v>279</v>
      </c>
      <c r="D85" s="257" t="s">
        <v>23</v>
      </c>
      <c r="E85" s="258">
        <v>328.75200000000001</v>
      </c>
      <c r="F85" s="259"/>
      <c r="G85" s="260"/>
    </row>
    <row r="86" spans="1:7" s="270" customFormat="1" outlineLevel="1">
      <c r="A86" s="266" t="s">
        <v>286</v>
      </c>
      <c r="B86" s="267" t="s">
        <v>190</v>
      </c>
      <c r="C86" s="268" t="s">
        <v>191</v>
      </c>
      <c r="D86" s="267" t="s">
        <v>22</v>
      </c>
      <c r="E86" s="269">
        <v>6.9536000000000001E-2</v>
      </c>
      <c r="F86" s="269">
        <v>22.860099999999999</v>
      </c>
    </row>
    <row r="87" spans="1:7" ht="15.75" customHeight="1">
      <c r="A87" s="252" t="s">
        <v>281</v>
      </c>
      <c r="B87" s="253"/>
      <c r="C87" s="253"/>
      <c r="D87" s="253"/>
      <c r="E87" s="253"/>
      <c r="F87" s="254"/>
    </row>
    <row r="88" spans="1:7" s="226" customFormat="1" ht="26.4">
      <c r="A88" s="255" t="s">
        <v>303</v>
      </c>
      <c r="B88" s="256" t="s">
        <v>283</v>
      </c>
      <c r="C88" s="256" t="s">
        <v>284</v>
      </c>
      <c r="D88" s="257" t="s">
        <v>285</v>
      </c>
      <c r="E88" s="258">
        <v>36</v>
      </c>
      <c r="F88" s="259"/>
      <c r="G88" s="260"/>
    </row>
    <row r="89" spans="1:7" s="265" customFormat="1" outlineLevel="1">
      <c r="A89" s="261" t="s">
        <v>1117</v>
      </c>
      <c r="B89" s="262" t="s">
        <v>18</v>
      </c>
      <c r="C89" s="263" t="s">
        <v>20</v>
      </c>
      <c r="D89" s="262" t="s">
        <v>21</v>
      </c>
      <c r="E89" s="264">
        <v>1.28</v>
      </c>
      <c r="F89" s="264">
        <v>46.08</v>
      </c>
    </row>
    <row r="90" spans="1:7" s="270" customFormat="1" ht="24" outlineLevel="1">
      <c r="A90" s="266" t="s">
        <v>1118</v>
      </c>
      <c r="B90" s="267" t="s">
        <v>288</v>
      </c>
      <c r="C90" s="268" t="s">
        <v>289</v>
      </c>
      <c r="D90" s="267" t="s">
        <v>22</v>
      </c>
      <c r="E90" s="269">
        <v>0.11</v>
      </c>
      <c r="F90" s="269">
        <v>3.96</v>
      </c>
    </row>
    <row r="91" spans="1:7" s="270" customFormat="1" outlineLevel="1">
      <c r="A91" s="271" t="s">
        <v>1119</v>
      </c>
      <c r="B91" s="272" t="s">
        <v>167</v>
      </c>
      <c r="C91" s="273" t="s">
        <v>132</v>
      </c>
      <c r="D91" s="272" t="s">
        <v>22</v>
      </c>
      <c r="E91" s="274">
        <v>0.15</v>
      </c>
      <c r="F91" s="274">
        <v>5.4</v>
      </c>
    </row>
    <row r="92" spans="1:7" s="279" customFormat="1" outlineLevel="1">
      <c r="A92" s="275" t="s">
        <v>1120</v>
      </c>
      <c r="B92" s="276" t="s">
        <v>292</v>
      </c>
      <c r="C92" s="277" t="s">
        <v>293</v>
      </c>
      <c r="D92" s="276" t="s">
        <v>23</v>
      </c>
      <c r="E92" s="278">
        <v>1.8000000000000001E-4</v>
      </c>
      <c r="F92" s="278">
        <v>6.4799999999999996E-3</v>
      </c>
    </row>
    <row r="93" spans="1:7" s="279" customFormat="1" ht="24" outlineLevel="1">
      <c r="A93" s="280" t="s">
        <v>1121</v>
      </c>
      <c r="B93" s="281" t="s">
        <v>295</v>
      </c>
      <c r="C93" s="282" t="s">
        <v>296</v>
      </c>
      <c r="D93" s="281" t="s">
        <v>25</v>
      </c>
      <c r="E93" s="283">
        <v>3.5999999999999997E-2</v>
      </c>
      <c r="F93" s="283">
        <v>1.296</v>
      </c>
    </row>
    <row r="94" spans="1:7" s="279" customFormat="1" ht="24" outlineLevel="1">
      <c r="A94" s="280" t="s">
        <v>1122</v>
      </c>
      <c r="B94" s="281" t="s">
        <v>298</v>
      </c>
      <c r="C94" s="282" t="s">
        <v>299</v>
      </c>
      <c r="D94" s="281" t="s">
        <v>25</v>
      </c>
      <c r="E94" s="283">
        <v>3.4000000000000002E-2</v>
      </c>
      <c r="F94" s="283">
        <v>1.224</v>
      </c>
    </row>
    <row r="95" spans="1:7" s="279" customFormat="1" outlineLevel="1">
      <c r="A95" s="280" t="s">
        <v>1123</v>
      </c>
      <c r="B95" s="281" t="s">
        <v>301</v>
      </c>
      <c r="C95" s="282" t="s">
        <v>302</v>
      </c>
      <c r="D95" s="281" t="s">
        <v>25</v>
      </c>
      <c r="E95" s="283">
        <v>1.6000000000000001E-3</v>
      </c>
      <c r="F95" s="283">
        <v>5.7599999999999998E-2</v>
      </c>
    </row>
    <row r="96" spans="1:7" ht="15.75" customHeight="1">
      <c r="A96" s="252" t="s">
        <v>307</v>
      </c>
      <c r="B96" s="253"/>
      <c r="C96" s="253"/>
      <c r="D96" s="253"/>
      <c r="E96" s="253"/>
      <c r="F96" s="254"/>
    </row>
    <row r="97" spans="1:7" s="226" customFormat="1" ht="66">
      <c r="A97" s="255" t="s">
        <v>308</v>
      </c>
      <c r="B97" s="256" t="s">
        <v>309</v>
      </c>
      <c r="C97" s="256" t="s">
        <v>310</v>
      </c>
      <c r="D97" s="257" t="s">
        <v>173</v>
      </c>
      <c r="E97" s="258">
        <v>0.1288</v>
      </c>
      <c r="F97" s="259"/>
      <c r="G97" s="260"/>
    </row>
    <row r="98" spans="1:7" s="265" customFormat="1" outlineLevel="1">
      <c r="A98" s="261" t="s">
        <v>311</v>
      </c>
      <c r="B98" s="262" t="s">
        <v>18</v>
      </c>
      <c r="C98" s="263" t="s">
        <v>20</v>
      </c>
      <c r="D98" s="262" t="s">
        <v>21</v>
      </c>
      <c r="E98" s="264">
        <v>322</v>
      </c>
      <c r="F98" s="264">
        <v>41.473599999999998</v>
      </c>
    </row>
    <row r="99" spans="1:7" s="226" customFormat="1" ht="26.4">
      <c r="A99" s="255" t="s">
        <v>312</v>
      </c>
      <c r="B99" s="256" t="s">
        <v>313</v>
      </c>
      <c r="C99" s="256" t="s">
        <v>314</v>
      </c>
      <c r="D99" s="257" t="s">
        <v>315</v>
      </c>
      <c r="E99" s="258">
        <v>1.2682</v>
      </c>
      <c r="F99" s="259"/>
      <c r="G99" s="260"/>
    </row>
    <row r="100" spans="1:7" s="265" customFormat="1" outlineLevel="1">
      <c r="A100" s="261" t="s">
        <v>316</v>
      </c>
      <c r="B100" s="262" t="s">
        <v>18</v>
      </c>
      <c r="C100" s="263" t="s">
        <v>20</v>
      </c>
      <c r="D100" s="262" t="s">
        <v>21</v>
      </c>
      <c r="E100" s="264">
        <v>8</v>
      </c>
      <c r="F100" s="264">
        <v>10.1457</v>
      </c>
    </row>
    <row r="101" spans="1:7" s="270" customFormat="1" ht="24" outlineLevel="1">
      <c r="A101" s="266" t="s">
        <v>317</v>
      </c>
      <c r="B101" s="267" t="s">
        <v>318</v>
      </c>
      <c r="C101" s="268" t="s">
        <v>319</v>
      </c>
      <c r="D101" s="267" t="s">
        <v>22</v>
      </c>
      <c r="E101" s="269">
        <v>17.7</v>
      </c>
      <c r="F101" s="269">
        <v>22.447399999999998</v>
      </c>
    </row>
    <row r="102" spans="1:7" s="226" customFormat="1" ht="39.6">
      <c r="A102" s="255" t="s">
        <v>320</v>
      </c>
      <c r="B102" s="256" t="s">
        <v>321</v>
      </c>
      <c r="C102" s="256" t="s">
        <v>322</v>
      </c>
      <c r="D102" s="257" t="s">
        <v>173</v>
      </c>
      <c r="E102" s="258">
        <v>0.39223000000000002</v>
      </c>
      <c r="F102" s="259"/>
      <c r="G102" s="260"/>
    </row>
    <row r="103" spans="1:7" s="265" customFormat="1" outlineLevel="1">
      <c r="A103" s="261" t="s">
        <v>323</v>
      </c>
      <c r="B103" s="262" t="s">
        <v>18</v>
      </c>
      <c r="C103" s="263" t="s">
        <v>20</v>
      </c>
      <c r="D103" s="262" t="s">
        <v>21</v>
      </c>
      <c r="E103" s="264">
        <v>184.8</v>
      </c>
      <c r="F103" s="264">
        <v>72.484099999999998</v>
      </c>
    </row>
    <row r="104" spans="1:7" s="226" customFormat="1" ht="26.4">
      <c r="A104" s="255" t="s">
        <v>324</v>
      </c>
      <c r="B104" s="256" t="s">
        <v>325</v>
      </c>
      <c r="C104" s="256" t="s">
        <v>326</v>
      </c>
      <c r="D104" s="257" t="s">
        <v>23</v>
      </c>
      <c r="E104" s="258">
        <v>85.97</v>
      </c>
      <c r="F104" s="259"/>
      <c r="G104" s="260"/>
    </row>
    <row r="105" spans="1:7" s="270" customFormat="1" ht="24" outlineLevel="1">
      <c r="A105" s="266" t="s">
        <v>327</v>
      </c>
      <c r="B105" s="267" t="s">
        <v>186</v>
      </c>
      <c r="C105" s="268" t="s">
        <v>187</v>
      </c>
      <c r="D105" s="267" t="s">
        <v>22</v>
      </c>
      <c r="E105" s="269">
        <v>2.9000000000000001E-2</v>
      </c>
      <c r="F105" s="269">
        <v>2.4931000000000001</v>
      </c>
    </row>
    <row r="106" spans="1:7" s="226" customFormat="1" ht="52.8">
      <c r="A106" s="255" t="s">
        <v>328</v>
      </c>
      <c r="B106" s="256" t="s">
        <v>188</v>
      </c>
      <c r="C106" s="256" t="s">
        <v>134</v>
      </c>
      <c r="D106" s="257" t="s">
        <v>23</v>
      </c>
      <c r="E106" s="258">
        <v>2178.5281</v>
      </c>
      <c r="F106" s="259"/>
      <c r="G106" s="260"/>
    </row>
    <row r="107" spans="1:7" s="270" customFormat="1" outlineLevel="1">
      <c r="A107" s="266" t="s">
        <v>329</v>
      </c>
      <c r="B107" s="267" t="s">
        <v>190</v>
      </c>
      <c r="C107" s="268" t="s">
        <v>191</v>
      </c>
      <c r="D107" s="267" t="s">
        <v>22</v>
      </c>
      <c r="E107" s="269">
        <v>6.9536000000000001E-2</v>
      </c>
      <c r="F107" s="269">
        <v>151.48609999999999</v>
      </c>
    </row>
    <row r="108" spans="1:7" s="226" customFormat="1">
      <c r="A108" s="255" t="s">
        <v>330</v>
      </c>
      <c r="B108" s="256" t="s">
        <v>331</v>
      </c>
      <c r="C108" s="256" t="s">
        <v>332</v>
      </c>
      <c r="D108" s="257" t="s">
        <v>25</v>
      </c>
      <c r="E108" s="284">
        <v>1452.3520000000001</v>
      </c>
      <c r="F108" s="285"/>
      <c r="G108" s="260"/>
    </row>
    <row r="109" spans="1:7" s="226" customFormat="1" ht="52.8">
      <c r="A109" s="255" t="s">
        <v>333</v>
      </c>
      <c r="B109" s="256" t="s">
        <v>188</v>
      </c>
      <c r="C109" s="256" t="s">
        <v>334</v>
      </c>
      <c r="D109" s="257" t="s">
        <v>23</v>
      </c>
      <c r="E109" s="258">
        <v>2323.7631999999999</v>
      </c>
      <c r="F109" s="259"/>
      <c r="G109" s="260"/>
    </row>
    <row r="110" spans="1:7" s="270" customFormat="1" outlineLevel="1">
      <c r="A110" s="266" t="s">
        <v>335</v>
      </c>
      <c r="B110" s="267" t="s">
        <v>190</v>
      </c>
      <c r="C110" s="268" t="s">
        <v>191</v>
      </c>
      <c r="D110" s="267" t="s">
        <v>22</v>
      </c>
      <c r="E110" s="269">
        <v>6.9536000000000001E-2</v>
      </c>
      <c r="F110" s="269">
        <v>161.58519999999999</v>
      </c>
    </row>
    <row r="111" spans="1:7" s="226" customFormat="1" ht="26.4">
      <c r="A111" s="255" t="s">
        <v>336</v>
      </c>
      <c r="B111" s="256" t="s">
        <v>337</v>
      </c>
      <c r="C111" s="256" t="s">
        <v>338</v>
      </c>
      <c r="D111" s="257" t="s">
        <v>315</v>
      </c>
      <c r="E111" s="258">
        <v>1.3070999999999999</v>
      </c>
      <c r="F111" s="259"/>
      <c r="G111" s="260"/>
    </row>
    <row r="112" spans="1:7" s="270" customFormat="1" outlineLevel="1">
      <c r="A112" s="266" t="s">
        <v>339</v>
      </c>
      <c r="B112" s="267" t="s">
        <v>201</v>
      </c>
      <c r="C112" s="268" t="s">
        <v>202</v>
      </c>
      <c r="D112" s="267" t="s">
        <v>22</v>
      </c>
      <c r="E112" s="269">
        <v>4.76</v>
      </c>
      <c r="F112" s="269">
        <v>6.2218999999999998</v>
      </c>
    </row>
    <row r="113" spans="1:7" s="226" customFormat="1">
      <c r="A113" s="255" t="s">
        <v>340</v>
      </c>
      <c r="B113" s="256" t="s">
        <v>341</v>
      </c>
      <c r="C113" s="256" t="s">
        <v>342</v>
      </c>
      <c r="D113" s="257" t="s">
        <v>173</v>
      </c>
      <c r="E113" s="258">
        <v>1.4523999999999999</v>
      </c>
      <c r="F113" s="259"/>
      <c r="G113" s="260"/>
    </row>
    <row r="114" spans="1:7" s="265" customFormat="1" outlineLevel="1">
      <c r="A114" s="261" t="s">
        <v>343</v>
      </c>
      <c r="B114" s="262" t="s">
        <v>18</v>
      </c>
      <c r="C114" s="263" t="s">
        <v>20</v>
      </c>
      <c r="D114" s="262" t="s">
        <v>21</v>
      </c>
      <c r="E114" s="264">
        <v>121</v>
      </c>
      <c r="F114" s="264">
        <v>175.7346</v>
      </c>
    </row>
    <row r="115" spans="1:7" s="226" customFormat="1" ht="26.4">
      <c r="A115" s="255" t="s">
        <v>344</v>
      </c>
      <c r="B115" s="256" t="s">
        <v>345</v>
      </c>
      <c r="C115" s="256" t="s">
        <v>346</v>
      </c>
      <c r="D115" s="257" t="s">
        <v>173</v>
      </c>
      <c r="E115" s="258">
        <v>13.071199999999999</v>
      </c>
      <c r="F115" s="259"/>
      <c r="G115" s="260"/>
    </row>
    <row r="116" spans="1:7" s="265" customFormat="1" outlineLevel="1">
      <c r="A116" s="261" t="s">
        <v>347</v>
      </c>
      <c r="B116" s="262" t="s">
        <v>18</v>
      </c>
      <c r="C116" s="263" t="s">
        <v>20</v>
      </c>
      <c r="D116" s="262" t="s">
        <v>21</v>
      </c>
      <c r="E116" s="264">
        <v>14.96</v>
      </c>
      <c r="F116" s="264">
        <v>195.54470000000001</v>
      </c>
    </row>
    <row r="117" spans="1:7" s="270" customFormat="1" ht="24" outlineLevel="1">
      <c r="A117" s="266" t="s">
        <v>348</v>
      </c>
      <c r="B117" s="267" t="s">
        <v>179</v>
      </c>
      <c r="C117" s="268" t="s">
        <v>180</v>
      </c>
      <c r="D117" s="267" t="s">
        <v>22</v>
      </c>
      <c r="E117" s="269">
        <v>3.63</v>
      </c>
      <c r="F117" s="269">
        <v>47.448300000000003</v>
      </c>
    </row>
    <row r="118" spans="1:7" s="270" customFormat="1" outlineLevel="1">
      <c r="A118" s="271" t="s">
        <v>349</v>
      </c>
      <c r="B118" s="272" t="s">
        <v>350</v>
      </c>
      <c r="C118" s="273" t="s">
        <v>351</v>
      </c>
      <c r="D118" s="272" t="s">
        <v>22</v>
      </c>
      <c r="E118" s="274">
        <v>14.5</v>
      </c>
      <c r="F118" s="274">
        <v>189.53190000000001</v>
      </c>
    </row>
    <row r="119" spans="1:7" s="226" customFormat="1">
      <c r="A119" s="255" t="s">
        <v>352</v>
      </c>
      <c r="B119" s="256" t="s">
        <v>353</v>
      </c>
      <c r="C119" s="256" t="s">
        <v>354</v>
      </c>
      <c r="D119" s="257" t="s">
        <v>315</v>
      </c>
      <c r="E119" s="258">
        <v>1.4523999999999999</v>
      </c>
      <c r="F119" s="259"/>
      <c r="G119" s="260"/>
    </row>
    <row r="120" spans="1:7" s="265" customFormat="1" outlineLevel="1">
      <c r="A120" s="261" t="s">
        <v>355</v>
      </c>
      <c r="B120" s="262" t="s">
        <v>18</v>
      </c>
      <c r="C120" s="263" t="s">
        <v>20</v>
      </c>
      <c r="D120" s="262" t="s">
        <v>21</v>
      </c>
      <c r="E120" s="264">
        <v>13.91</v>
      </c>
      <c r="F120" s="264">
        <v>20.202200000000001</v>
      </c>
    </row>
    <row r="121" spans="1:7" s="270" customFormat="1" outlineLevel="1">
      <c r="A121" s="266" t="s">
        <v>356</v>
      </c>
      <c r="B121" s="267" t="s">
        <v>210</v>
      </c>
      <c r="C121" s="268" t="s">
        <v>211</v>
      </c>
      <c r="D121" s="267" t="s">
        <v>22</v>
      </c>
      <c r="E121" s="269">
        <v>13.91</v>
      </c>
      <c r="F121" s="269">
        <v>20.202200000000001</v>
      </c>
    </row>
    <row r="122" spans="1:7" s="226" customFormat="1">
      <c r="A122" s="255" t="s">
        <v>357</v>
      </c>
      <c r="B122" s="256" t="s">
        <v>358</v>
      </c>
      <c r="C122" s="256" t="s">
        <v>359</v>
      </c>
      <c r="D122" s="257" t="s">
        <v>194</v>
      </c>
      <c r="E122" s="258">
        <v>0.72</v>
      </c>
      <c r="F122" s="259"/>
      <c r="G122" s="260"/>
    </row>
    <row r="123" spans="1:7" s="270" customFormat="1" outlineLevel="1">
      <c r="A123" s="266" t="s">
        <v>360</v>
      </c>
      <c r="B123" s="267" t="s">
        <v>201</v>
      </c>
      <c r="C123" s="268" t="s">
        <v>202</v>
      </c>
      <c r="D123" s="267" t="s">
        <v>22</v>
      </c>
      <c r="E123" s="269">
        <v>0.25</v>
      </c>
      <c r="F123" s="269">
        <v>0.18</v>
      </c>
    </row>
    <row r="124" spans="1:7" s="226" customFormat="1">
      <c r="A124" s="255" t="s">
        <v>361</v>
      </c>
      <c r="B124" s="256" t="s">
        <v>362</v>
      </c>
      <c r="C124" s="256" t="s">
        <v>363</v>
      </c>
      <c r="D124" s="257" t="s">
        <v>194</v>
      </c>
      <c r="E124" s="258">
        <v>0.216</v>
      </c>
      <c r="F124" s="259"/>
      <c r="G124" s="260"/>
    </row>
    <row r="125" spans="1:7" s="265" customFormat="1" outlineLevel="1">
      <c r="A125" s="261" t="s">
        <v>364</v>
      </c>
      <c r="B125" s="262" t="s">
        <v>18</v>
      </c>
      <c r="C125" s="263" t="s">
        <v>20</v>
      </c>
      <c r="D125" s="262" t="s">
        <v>21</v>
      </c>
      <c r="E125" s="264">
        <v>163</v>
      </c>
      <c r="F125" s="264">
        <v>35.207999999999998</v>
      </c>
    </row>
    <row r="126" spans="1:7" ht="15.75" customHeight="1">
      <c r="A126" s="252" t="s">
        <v>1124</v>
      </c>
      <c r="B126" s="253"/>
      <c r="C126" s="253"/>
      <c r="D126" s="253"/>
      <c r="E126" s="253"/>
      <c r="F126" s="254"/>
    </row>
    <row r="127" spans="1:7" s="226" customFormat="1">
      <c r="A127" s="255" t="s">
        <v>366</v>
      </c>
      <c r="B127" s="256" t="s">
        <v>100</v>
      </c>
      <c r="C127" s="256" t="s">
        <v>101</v>
      </c>
      <c r="D127" s="257" t="s">
        <v>1</v>
      </c>
      <c r="E127" s="258">
        <v>5.3506</v>
      </c>
      <c r="F127" s="259"/>
      <c r="G127" s="260"/>
    </row>
    <row r="128" spans="1:7" s="265" customFormat="1" outlineLevel="1">
      <c r="A128" s="261" t="s">
        <v>369</v>
      </c>
      <c r="B128" s="262" t="s">
        <v>18</v>
      </c>
      <c r="C128" s="263" t="s">
        <v>20</v>
      </c>
      <c r="D128" s="262" t="s">
        <v>21</v>
      </c>
      <c r="E128" s="264">
        <v>13.3</v>
      </c>
      <c r="F128" s="264">
        <v>71.162999999999997</v>
      </c>
    </row>
    <row r="129" spans="1:7" s="226" customFormat="1" ht="26.4">
      <c r="A129" s="255" t="s">
        <v>373</v>
      </c>
      <c r="B129" s="256" t="s">
        <v>98</v>
      </c>
      <c r="C129" s="256" t="s">
        <v>99</v>
      </c>
      <c r="D129" s="257" t="s">
        <v>23</v>
      </c>
      <c r="E129" s="258">
        <v>17.935700000000001</v>
      </c>
      <c r="F129" s="259"/>
      <c r="G129" s="260"/>
    </row>
    <row r="130" spans="1:7" s="265" customFormat="1" outlineLevel="1">
      <c r="A130" s="261" t="s">
        <v>376</v>
      </c>
      <c r="B130" s="262" t="s">
        <v>18</v>
      </c>
      <c r="C130" s="263" t="s">
        <v>20</v>
      </c>
      <c r="D130" s="262" t="s">
        <v>21</v>
      </c>
      <c r="E130" s="264">
        <v>0.57769999999999999</v>
      </c>
      <c r="F130" s="264">
        <v>10.361499999999999</v>
      </c>
    </row>
    <row r="131" spans="1:7" s="270" customFormat="1" outlineLevel="1">
      <c r="A131" s="266" t="s">
        <v>1125</v>
      </c>
      <c r="B131" s="267" t="s">
        <v>190</v>
      </c>
      <c r="C131" s="268" t="s">
        <v>191</v>
      </c>
      <c r="D131" s="267" t="s">
        <v>22</v>
      </c>
      <c r="E131" s="269">
        <v>0.28999999999999998</v>
      </c>
      <c r="F131" s="269">
        <v>5.2013999999999996</v>
      </c>
    </row>
    <row r="132" spans="1:7" s="226" customFormat="1" ht="52.8">
      <c r="A132" s="255" t="s">
        <v>377</v>
      </c>
      <c r="B132" s="256" t="s">
        <v>188</v>
      </c>
      <c r="C132" s="256" t="s">
        <v>189</v>
      </c>
      <c r="D132" s="257" t="s">
        <v>23</v>
      </c>
      <c r="E132" s="258">
        <v>17.935700000000001</v>
      </c>
      <c r="F132" s="259"/>
      <c r="G132" s="260"/>
    </row>
    <row r="133" spans="1:7" s="270" customFormat="1" outlineLevel="1">
      <c r="A133" s="266" t="s">
        <v>378</v>
      </c>
      <c r="B133" s="267" t="s">
        <v>190</v>
      </c>
      <c r="C133" s="268" t="s">
        <v>191</v>
      </c>
      <c r="D133" s="267" t="s">
        <v>22</v>
      </c>
      <c r="E133" s="269">
        <v>6.9536000000000001E-2</v>
      </c>
      <c r="F133" s="269">
        <v>1.2472000000000001</v>
      </c>
    </row>
    <row r="134" spans="1:7" s="226" customFormat="1">
      <c r="A134" s="255" t="s">
        <v>380</v>
      </c>
      <c r="B134" s="256" t="s">
        <v>129</v>
      </c>
      <c r="C134" s="256" t="s">
        <v>1126</v>
      </c>
      <c r="D134" s="257" t="s">
        <v>127</v>
      </c>
      <c r="E134" s="258">
        <v>40</v>
      </c>
      <c r="F134" s="259"/>
      <c r="G134" s="260"/>
    </row>
    <row r="135" spans="1:7" s="265" customFormat="1" outlineLevel="1">
      <c r="A135" s="261" t="s">
        <v>381</v>
      </c>
      <c r="B135" s="262" t="s">
        <v>18</v>
      </c>
      <c r="C135" s="263" t="s">
        <v>20</v>
      </c>
      <c r="D135" s="262" t="s">
        <v>21</v>
      </c>
      <c r="E135" s="264">
        <v>3.2103000000000002</v>
      </c>
      <c r="F135" s="264">
        <v>128.41200000000001</v>
      </c>
    </row>
    <row r="136" spans="1:7" s="279" customFormat="1" outlineLevel="1">
      <c r="A136" s="275" t="s">
        <v>1127</v>
      </c>
      <c r="B136" s="276" t="s">
        <v>875</v>
      </c>
      <c r="C136" s="277" t="s">
        <v>876</v>
      </c>
      <c r="D136" s="276" t="s">
        <v>285</v>
      </c>
      <c r="E136" s="278">
        <v>17.02</v>
      </c>
      <c r="F136" s="278">
        <v>680.8</v>
      </c>
    </row>
    <row r="137" spans="1:7" s="279" customFormat="1" outlineLevel="1">
      <c r="A137" s="280" t="s">
        <v>1128</v>
      </c>
      <c r="B137" s="281" t="s">
        <v>878</v>
      </c>
      <c r="C137" s="282" t="s">
        <v>879</v>
      </c>
      <c r="D137" s="281" t="s">
        <v>25</v>
      </c>
      <c r="E137" s="283">
        <v>1.121</v>
      </c>
      <c r="F137" s="283">
        <v>44.84</v>
      </c>
    </row>
    <row r="138" spans="1:7" s="226" customFormat="1" ht="26.4">
      <c r="A138" s="255" t="s">
        <v>382</v>
      </c>
      <c r="B138" s="256" t="s">
        <v>124</v>
      </c>
      <c r="C138" s="256" t="s">
        <v>1129</v>
      </c>
      <c r="D138" s="257" t="s">
        <v>1</v>
      </c>
      <c r="E138" s="258">
        <v>6.6066000000000003</v>
      </c>
      <c r="F138" s="259"/>
      <c r="G138" s="260"/>
    </row>
    <row r="139" spans="1:7" s="265" customFormat="1" outlineLevel="1">
      <c r="A139" s="261" t="s">
        <v>385</v>
      </c>
      <c r="B139" s="262" t="s">
        <v>18</v>
      </c>
      <c r="C139" s="263" t="s">
        <v>20</v>
      </c>
      <c r="D139" s="262" t="s">
        <v>21</v>
      </c>
      <c r="E139" s="264">
        <v>31.98</v>
      </c>
      <c r="F139" s="264">
        <v>211.2791</v>
      </c>
    </row>
    <row r="140" spans="1:7" s="270" customFormat="1" outlineLevel="1">
      <c r="A140" s="266" t="s">
        <v>386</v>
      </c>
      <c r="B140" s="267" t="s">
        <v>388</v>
      </c>
      <c r="C140" s="268" t="s">
        <v>389</v>
      </c>
      <c r="D140" s="267" t="s">
        <v>22</v>
      </c>
      <c r="E140" s="269">
        <v>0.23</v>
      </c>
      <c r="F140" s="269">
        <v>1.5195000000000001</v>
      </c>
    </row>
    <row r="141" spans="1:7" s="270" customFormat="1" outlineLevel="1">
      <c r="A141" s="271" t="s">
        <v>387</v>
      </c>
      <c r="B141" s="272" t="s">
        <v>889</v>
      </c>
      <c r="C141" s="273" t="s">
        <v>890</v>
      </c>
      <c r="D141" s="272" t="s">
        <v>22</v>
      </c>
      <c r="E141" s="274">
        <v>1.26</v>
      </c>
      <c r="F141" s="274">
        <v>8.3242999999999991</v>
      </c>
    </row>
    <row r="142" spans="1:7" s="270" customFormat="1" outlineLevel="1">
      <c r="A142" s="271" t="s">
        <v>390</v>
      </c>
      <c r="B142" s="272" t="s">
        <v>414</v>
      </c>
      <c r="C142" s="273" t="s">
        <v>132</v>
      </c>
      <c r="D142" s="272" t="s">
        <v>22</v>
      </c>
      <c r="E142" s="274">
        <v>0.47</v>
      </c>
      <c r="F142" s="274">
        <v>3.1051000000000002</v>
      </c>
    </row>
    <row r="143" spans="1:7" s="279" customFormat="1" outlineLevel="1">
      <c r="A143" s="275" t="s">
        <v>391</v>
      </c>
      <c r="B143" s="276" t="s">
        <v>120</v>
      </c>
      <c r="C143" s="277" t="s">
        <v>119</v>
      </c>
      <c r="D143" s="276" t="s">
        <v>23</v>
      </c>
      <c r="E143" s="278">
        <v>1.26E-2</v>
      </c>
      <c r="F143" s="278">
        <v>8.3242999999999998E-2</v>
      </c>
    </row>
    <row r="144" spans="1:7" s="279" customFormat="1" outlineLevel="1">
      <c r="A144" s="280" t="s">
        <v>394</v>
      </c>
      <c r="B144" s="281" t="s">
        <v>118</v>
      </c>
      <c r="C144" s="282" t="s">
        <v>117</v>
      </c>
      <c r="D144" s="281" t="s">
        <v>23</v>
      </c>
      <c r="E144" s="283">
        <v>1.2600000000000001E-3</v>
      </c>
      <c r="F144" s="283">
        <v>8.3239999999999998E-3</v>
      </c>
    </row>
    <row r="145" spans="1:7" s="279" customFormat="1" outlineLevel="1">
      <c r="A145" s="280" t="s">
        <v>395</v>
      </c>
      <c r="B145" s="281" t="s">
        <v>895</v>
      </c>
      <c r="C145" s="282" t="s">
        <v>896</v>
      </c>
      <c r="D145" s="281" t="s">
        <v>96</v>
      </c>
      <c r="E145" s="283">
        <v>115</v>
      </c>
      <c r="F145" s="283">
        <v>759.75900000000001</v>
      </c>
    </row>
    <row r="146" spans="1:7" s="279" customFormat="1" outlineLevel="1">
      <c r="A146" s="280" t="s">
        <v>398</v>
      </c>
      <c r="B146" s="281" t="s">
        <v>116</v>
      </c>
      <c r="C146" s="282" t="s">
        <v>115</v>
      </c>
      <c r="D146" s="281" t="s">
        <v>23</v>
      </c>
      <c r="E146" s="283">
        <v>0.03</v>
      </c>
      <c r="F146" s="283">
        <v>0.19819800000000001</v>
      </c>
    </row>
    <row r="147" spans="1:7" s="279" customFormat="1" outlineLevel="1">
      <c r="A147" s="280" t="s">
        <v>1130</v>
      </c>
      <c r="B147" s="281" t="s">
        <v>108</v>
      </c>
      <c r="C147" s="282" t="s">
        <v>109</v>
      </c>
      <c r="D147" s="281" t="s">
        <v>23</v>
      </c>
      <c r="E147" s="283">
        <v>4.7300000000000002E-2</v>
      </c>
      <c r="F147" s="283">
        <v>0.31249199999999999</v>
      </c>
    </row>
    <row r="148" spans="1:7" s="226" customFormat="1">
      <c r="A148" s="255" t="s">
        <v>401</v>
      </c>
      <c r="B148" s="256" t="s">
        <v>1131</v>
      </c>
      <c r="C148" s="256" t="s">
        <v>1132</v>
      </c>
      <c r="D148" s="257" t="s">
        <v>1</v>
      </c>
      <c r="E148" s="258">
        <v>6.6066000000000003</v>
      </c>
      <c r="F148" s="259"/>
      <c r="G148" s="260"/>
    </row>
    <row r="149" spans="1:7" s="265" customFormat="1" outlineLevel="1">
      <c r="A149" s="261" t="s">
        <v>1133</v>
      </c>
      <c r="B149" s="262" t="s">
        <v>18</v>
      </c>
      <c r="C149" s="263" t="s">
        <v>20</v>
      </c>
      <c r="D149" s="262" t="s">
        <v>21</v>
      </c>
      <c r="E149" s="264">
        <v>18.100000000000001</v>
      </c>
      <c r="F149" s="264">
        <v>119.5795</v>
      </c>
    </row>
    <row r="150" spans="1:7" s="279" customFormat="1" outlineLevel="1">
      <c r="A150" s="275" t="s">
        <v>1134</v>
      </c>
      <c r="B150" s="276" t="s">
        <v>1135</v>
      </c>
      <c r="C150" s="277" t="s">
        <v>1136</v>
      </c>
      <c r="D150" s="276" t="s">
        <v>96</v>
      </c>
      <c r="E150" s="278">
        <v>105</v>
      </c>
      <c r="F150" s="278">
        <v>693.69299999999998</v>
      </c>
    </row>
    <row r="151" spans="1:7" s="226" customFormat="1" ht="13.8" thickBot="1">
      <c r="A151" s="290"/>
      <c r="B151" s="291"/>
      <c r="C151" s="291"/>
      <c r="D151" s="291"/>
      <c r="E151" s="291"/>
      <c r="F151" s="292"/>
    </row>
    <row r="152" spans="1:7" s="226" customFormat="1" ht="13.8" thickTop="1">
      <c r="A152" s="293" t="s">
        <v>34</v>
      </c>
      <c r="B152" s="294"/>
      <c r="C152" s="294"/>
      <c r="D152" s="295"/>
      <c r="E152" s="296"/>
      <c r="F152" s="297"/>
      <c r="G152" s="260"/>
    </row>
    <row r="153" spans="1:7" s="226" customFormat="1">
      <c r="A153" s="298"/>
      <c r="B153" s="299"/>
      <c r="C153" s="299"/>
      <c r="D153" s="299"/>
      <c r="E153" s="299"/>
      <c r="F153" s="300"/>
    </row>
    <row r="154" spans="1:7" s="226" customFormat="1">
      <c r="A154" s="301"/>
      <c r="B154" s="302"/>
      <c r="C154" s="303" t="s">
        <v>35</v>
      </c>
      <c r="D154" s="304"/>
      <c r="E154" s="305"/>
      <c r="F154" s="306"/>
    </row>
    <row r="155" spans="1:7" s="226" customFormat="1">
      <c r="A155" s="307" t="s">
        <v>18</v>
      </c>
      <c r="B155" s="308" t="s">
        <v>18</v>
      </c>
      <c r="C155" s="308" t="s">
        <v>20</v>
      </c>
      <c r="D155" s="309" t="s">
        <v>21</v>
      </c>
      <c r="E155" s="310"/>
      <c r="F155" s="310">
        <v>1454.7823000000001</v>
      </c>
    </row>
  </sheetData>
  <mergeCells count="52">
    <mergeCell ref="E148:F148"/>
    <mergeCell ref="A151:F151"/>
    <mergeCell ref="A152:C152"/>
    <mergeCell ref="A153:F153"/>
    <mergeCell ref="A126:F126"/>
    <mergeCell ref="E127:F127"/>
    <mergeCell ref="E129:F129"/>
    <mergeCell ref="E132:F132"/>
    <mergeCell ref="E134:F134"/>
    <mergeCell ref="E138:F138"/>
    <mergeCell ref="E111:F111"/>
    <mergeCell ref="E113:F113"/>
    <mergeCell ref="E115:F115"/>
    <mergeCell ref="E119:F119"/>
    <mergeCell ref="E122:F122"/>
    <mergeCell ref="E124:F124"/>
    <mergeCell ref="E99:F99"/>
    <mergeCell ref="E102:F102"/>
    <mergeCell ref="E104:F104"/>
    <mergeCell ref="E106:F106"/>
    <mergeCell ref="E108:F108"/>
    <mergeCell ref="E109:F109"/>
    <mergeCell ref="E83:F83"/>
    <mergeCell ref="E85:F85"/>
    <mergeCell ref="A87:F87"/>
    <mergeCell ref="E88:F88"/>
    <mergeCell ref="A96:F96"/>
    <mergeCell ref="E97:F97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2020.4)&amp;C&amp;P&amp;R200000701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4"/>
  <sheetViews>
    <sheetView topLeftCell="A7" zoomScale="120" zoomScaleNormal="120" workbookViewId="0">
      <selection activeCell="E7" sqref="E1:F65536"/>
    </sheetView>
  </sheetViews>
  <sheetFormatPr defaultColWidth="9.33203125" defaultRowHeight="13.2"/>
  <cols>
    <col min="1" max="1" width="6.33203125" style="55" customWidth="1"/>
    <col min="2" max="2" width="63.109375" style="55" customWidth="1"/>
    <col min="3" max="3" width="10.6640625" style="55" customWidth="1"/>
    <col min="4" max="4" width="14.44140625" style="55" customWidth="1"/>
    <col min="5" max="16384" width="9.33203125" style="55"/>
  </cols>
  <sheetData>
    <row r="1" spans="1:4" ht="6.75" customHeight="1"/>
    <row r="2" spans="1:4" ht="63" customHeight="1">
      <c r="A2" s="202" t="str">
        <f>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02"/>
      <c r="C2" s="202"/>
      <c r="D2" s="202"/>
    </row>
    <row r="3" spans="1:4">
      <c r="B3" s="76"/>
    </row>
    <row r="4" spans="1:4" ht="18" customHeight="1">
      <c r="A4" s="203" t="str">
        <f>bv_abc4!B8</f>
        <v>ВОССТАНОВЛЕНИЕ ТЕПЛОИЗОЛЯЦИИ ТЕПЛОВЫХ СЕТЕЙ ПО АДРЕСУ: КВАРТАЛ 3 ВВ 4-24 ОТ ТК-25 ДО ТКВ-14 (Д-133 ММ - 70 П.М.)</v>
      </c>
      <c r="B4" s="203"/>
      <c r="C4" s="203"/>
      <c r="D4" s="203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31">
        <f>bv_abc4!F39</f>
        <v>29.0266956</v>
      </c>
    </row>
    <row r="18" spans="1:4">
      <c r="A18" s="59"/>
      <c r="B18" s="60" t="s">
        <v>42</v>
      </c>
      <c r="C18" s="60" t="s">
        <v>21</v>
      </c>
      <c r="D18" s="132">
        <f>D17</f>
        <v>29.0266956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23">
        <f>bv_abc4!F20+bv_abc4!F22</f>
        <v>0.41364000000000001</v>
      </c>
    </row>
    <row r="22" spans="1:4">
      <c r="A22" s="81" t="s">
        <v>24</v>
      </c>
      <c r="B22" s="82" t="s">
        <v>132</v>
      </c>
      <c r="C22" s="83" t="s">
        <v>22</v>
      </c>
      <c r="D22" s="123">
        <f>bv_abc4!F29</f>
        <v>0.22003989999999998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24">
        <f>bv_abc4!F25</f>
        <v>0.89390000000000003</v>
      </c>
    </row>
    <row r="27" spans="1:4">
      <c r="A27" s="81" t="s">
        <v>24</v>
      </c>
      <c r="B27" s="82" t="s">
        <v>121</v>
      </c>
      <c r="C27" s="83" t="s">
        <v>96</v>
      </c>
      <c r="D27" s="124">
        <f>bv_abc4!F30</f>
        <v>53.839549999999996</v>
      </c>
    </row>
    <row r="28" spans="1:4" ht="26.4">
      <c r="A28" s="81" t="s">
        <v>26</v>
      </c>
      <c r="B28" s="82" t="s">
        <v>119</v>
      </c>
      <c r="C28" s="83" t="s">
        <v>23</v>
      </c>
      <c r="D28" s="124">
        <f>bv_abc4!F31</f>
        <v>5.8989419999999999E-3</v>
      </c>
    </row>
    <row r="29" spans="1:4">
      <c r="A29" s="81" t="s">
        <v>27</v>
      </c>
      <c r="B29" s="82" t="s">
        <v>117</v>
      </c>
      <c r="C29" s="83" t="s">
        <v>23</v>
      </c>
      <c r="D29" s="124">
        <f>bv_abc4!F32</f>
        <v>5.8989419999999995E-4</v>
      </c>
    </row>
    <row r="30" spans="1:4" ht="26.4">
      <c r="A30" s="81" t="s">
        <v>28</v>
      </c>
      <c r="B30" s="82" t="s">
        <v>115</v>
      </c>
      <c r="C30" s="83" t="s">
        <v>23</v>
      </c>
      <c r="D30" s="124">
        <f>bv_abc4!F33</f>
        <v>1.40451E-2</v>
      </c>
    </row>
    <row r="31" spans="1:4" ht="26.4">
      <c r="A31" s="81" t="s">
        <v>29</v>
      </c>
      <c r="B31" s="82" t="s">
        <v>109</v>
      </c>
      <c r="C31" s="83" t="s">
        <v>23</v>
      </c>
      <c r="D31" s="124">
        <f>bv_abc4!F34</f>
        <v>2.2144441000000001E-2</v>
      </c>
    </row>
    <row r="32" spans="1:4">
      <c r="A32" s="81" t="s">
        <v>30</v>
      </c>
      <c r="B32" s="82" t="s">
        <v>136</v>
      </c>
      <c r="C32" s="83" t="s">
        <v>25</v>
      </c>
      <c r="D32" s="124">
        <f>bv_abc4!F26</f>
        <v>4.8671000000000006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34:D34"/>
    <mergeCell ref="A20:D20"/>
    <mergeCell ref="A16:D16"/>
    <mergeCell ref="A25:D25"/>
    <mergeCell ref="A12:D12"/>
    <mergeCell ref="A13:D13"/>
    <mergeCell ref="A14:D14"/>
    <mergeCell ref="A15:D15"/>
    <mergeCell ref="A19:D19"/>
    <mergeCell ref="A24:D24"/>
    <mergeCell ref="A2:D2"/>
    <mergeCell ref="A4:D4"/>
    <mergeCell ref="A6:D6"/>
    <mergeCell ref="A8:A10"/>
    <mergeCell ref="B8:B10"/>
    <mergeCell ref="C8:C10"/>
    <mergeCell ref="D8:D10"/>
  </mergeCells>
  <phoneticPr fontId="2" type="noConversion"/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160030010</oddHeader>
    <oddFooter>&amp;C&amp;"Times New Roman,обычный"&amp;9&amp;P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73"/>
  <sheetViews>
    <sheetView topLeftCell="A46" workbookViewId="0">
      <selection activeCell="E1" sqref="E1:F1048576"/>
    </sheetView>
  </sheetViews>
  <sheetFormatPr defaultColWidth="9.109375" defaultRowHeight="13.2"/>
  <cols>
    <col min="1" max="1" width="5.44140625" style="312" customWidth="1"/>
    <col min="2" max="2" width="51.44140625" style="312" customWidth="1"/>
    <col min="3" max="3" width="9.109375" style="312"/>
    <col min="4" max="4" width="12.44140625" style="312" customWidth="1"/>
    <col min="5" max="16384" width="9.109375" style="312"/>
  </cols>
  <sheetData>
    <row r="2" spans="1:4" ht="98.25" customHeight="1">
      <c r="A2" s="311" t="s">
        <v>155</v>
      </c>
      <c r="B2" s="311"/>
      <c r="C2" s="311"/>
      <c r="D2" s="311"/>
    </row>
    <row r="3" spans="1:4">
      <c r="B3" s="313"/>
    </row>
    <row r="4" spans="1:4" ht="33.75" customHeight="1">
      <c r="A4" s="311" t="s">
        <v>1137</v>
      </c>
      <c r="B4" s="311"/>
      <c r="C4" s="311"/>
      <c r="D4" s="311"/>
    </row>
    <row r="5" spans="1:4">
      <c r="B5" s="313"/>
    </row>
    <row r="6" spans="1:4" ht="15.6">
      <c r="A6" s="204" t="s">
        <v>1138</v>
      </c>
      <c r="B6" s="204"/>
      <c r="C6" s="204"/>
      <c r="D6" s="204"/>
    </row>
    <row r="8" spans="1:4" ht="13.2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314"/>
      <c r="B12" s="314"/>
      <c r="C12" s="314"/>
      <c r="D12" s="314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315" t="s">
        <v>18</v>
      </c>
      <c r="B17" s="316" t="s">
        <v>20</v>
      </c>
      <c r="C17" s="317" t="s">
        <v>21</v>
      </c>
      <c r="D17" s="332">
        <v>1454.7822834900001</v>
      </c>
    </row>
    <row r="18" spans="1:4" ht="26.4">
      <c r="A18" s="59"/>
      <c r="B18" s="60" t="s">
        <v>42</v>
      </c>
      <c r="C18" s="60" t="s">
        <v>21</v>
      </c>
      <c r="D18" s="333">
        <v>1454.7819999999999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 ht="26.4">
      <c r="A21" s="315" t="s">
        <v>18</v>
      </c>
      <c r="B21" s="316" t="s">
        <v>223</v>
      </c>
      <c r="C21" s="317" t="s">
        <v>22</v>
      </c>
      <c r="D21" s="320">
        <v>4.7736000000000001</v>
      </c>
    </row>
    <row r="22" spans="1:4">
      <c r="A22" s="315" t="s">
        <v>24</v>
      </c>
      <c r="B22" s="316" t="s">
        <v>198</v>
      </c>
      <c r="C22" s="317" t="s">
        <v>22</v>
      </c>
      <c r="D22" s="320">
        <v>0.25919999999999999</v>
      </c>
    </row>
    <row r="23" spans="1:4">
      <c r="A23" s="315" t="s">
        <v>26</v>
      </c>
      <c r="B23" s="316" t="s">
        <v>165</v>
      </c>
      <c r="C23" s="317" t="s">
        <v>22</v>
      </c>
      <c r="D23" s="320">
        <v>3.0335999999999999</v>
      </c>
    </row>
    <row r="24" spans="1:4" ht="26.4">
      <c r="A24" s="315" t="s">
        <v>27</v>
      </c>
      <c r="B24" s="316" t="s">
        <v>202</v>
      </c>
      <c r="C24" s="317" t="s">
        <v>22</v>
      </c>
      <c r="D24" s="320">
        <v>8.0938769199999996</v>
      </c>
    </row>
    <row r="25" spans="1:4">
      <c r="A25" s="315" t="s">
        <v>28</v>
      </c>
      <c r="B25" s="316" t="s">
        <v>226</v>
      </c>
      <c r="C25" s="317" t="s">
        <v>22</v>
      </c>
      <c r="D25" s="320">
        <v>0.82079999999999997</v>
      </c>
    </row>
    <row r="26" spans="1:4">
      <c r="A26" s="315" t="s">
        <v>29</v>
      </c>
      <c r="B26" s="316" t="s">
        <v>205</v>
      </c>
      <c r="C26" s="317" t="s">
        <v>22</v>
      </c>
      <c r="D26" s="320">
        <v>6.1272000000000002</v>
      </c>
    </row>
    <row r="27" spans="1:4">
      <c r="A27" s="315" t="s">
        <v>30</v>
      </c>
      <c r="B27" s="316" t="s">
        <v>208</v>
      </c>
      <c r="C27" s="317" t="s">
        <v>22</v>
      </c>
      <c r="D27" s="320">
        <v>13.68</v>
      </c>
    </row>
    <row r="28" spans="1:4" ht="39.6">
      <c r="A28" s="315" t="s">
        <v>249</v>
      </c>
      <c r="B28" s="316" t="s">
        <v>180</v>
      </c>
      <c r="C28" s="317" t="s">
        <v>22</v>
      </c>
      <c r="D28" s="320">
        <v>107.74977984</v>
      </c>
    </row>
    <row r="29" spans="1:4" ht="26.4">
      <c r="A29" s="315" t="s">
        <v>259</v>
      </c>
      <c r="B29" s="316" t="s">
        <v>289</v>
      </c>
      <c r="C29" s="317" t="s">
        <v>22</v>
      </c>
      <c r="D29" s="320">
        <v>3.96</v>
      </c>
    </row>
    <row r="30" spans="1:4">
      <c r="A30" s="315" t="s">
        <v>275</v>
      </c>
      <c r="B30" s="316" t="s">
        <v>389</v>
      </c>
      <c r="C30" s="317" t="s">
        <v>22</v>
      </c>
      <c r="D30" s="320">
        <v>1.5195179999999999</v>
      </c>
    </row>
    <row r="31" spans="1:4">
      <c r="A31" s="315" t="s">
        <v>278</v>
      </c>
      <c r="B31" s="316" t="s">
        <v>211</v>
      </c>
      <c r="C31" s="317" t="s">
        <v>22</v>
      </c>
      <c r="D31" s="320">
        <v>22.79421632</v>
      </c>
    </row>
    <row r="32" spans="1:4" ht="39.6">
      <c r="A32" s="315" t="s">
        <v>282</v>
      </c>
      <c r="B32" s="316" t="s">
        <v>183</v>
      </c>
      <c r="C32" s="317" t="s">
        <v>22</v>
      </c>
      <c r="D32" s="320">
        <v>102.6</v>
      </c>
    </row>
    <row r="33" spans="1:4" ht="26.4">
      <c r="A33" s="315" t="s">
        <v>303</v>
      </c>
      <c r="B33" s="316" t="s">
        <v>890</v>
      </c>
      <c r="C33" s="317" t="s">
        <v>22</v>
      </c>
      <c r="D33" s="320">
        <v>8.3243159999999996</v>
      </c>
    </row>
    <row r="34" spans="1:4">
      <c r="A34" s="315" t="s">
        <v>308</v>
      </c>
      <c r="B34" s="316" t="s">
        <v>175</v>
      </c>
      <c r="C34" s="317" t="s">
        <v>22</v>
      </c>
      <c r="D34" s="320">
        <v>2.8835999999999999</v>
      </c>
    </row>
    <row r="35" spans="1:4">
      <c r="A35" s="315" t="s">
        <v>312</v>
      </c>
      <c r="B35" s="316" t="s">
        <v>351</v>
      </c>
      <c r="C35" s="317" t="s">
        <v>22</v>
      </c>
      <c r="D35" s="320">
        <v>189.531936</v>
      </c>
    </row>
    <row r="36" spans="1:4" ht="52.8">
      <c r="A36" s="315" t="s">
        <v>320</v>
      </c>
      <c r="B36" s="316" t="s">
        <v>187</v>
      </c>
      <c r="C36" s="317" t="s">
        <v>22</v>
      </c>
      <c r="D36" s="320">
        <v>13.53505</v>
      </c>
    </row>
    <row r="37" spans="1:4" ht="52.8">
      <c r="A37" s="315" t="s">
        <v>324</v>
      </c>
      <c r="B37" s="316" t="s">
        <v>319</v>
      </c>
      <c r="C37" s="317" t="s">
        <v>22</v>
      </c>
      <c r="D37" s="320">
        <v>22.4474409</v>
      </c>
    </row>
    <row r="38" spans="1:4" ht="26.4">
      <c r="A38" s="315" t="s">
        <v>328</v>
      </c>
      <c r="B38" s="316" t="s">
        <v>132</v>
      </c>
      <c r="C38" s="317" t="s">
        <v>22</v>
      </c>
      <c r="D38" s="320">
        <v>5.4420000000000002</v>
      </c>
    </row>
    <row r="39" spans="1:4" ht="26.4">
      <c r="A39" s="315" t="s">
        <v>330</v>
      </c>
      <c r="B39" s="316" t="s">
        <v>132</v>
      </c>
      <c r="C39" s="317" t="s">
        <v>22</v>
      </c>
      <c r="D39" s="320">
        <v>3.105102</v>
      </c>
    </row>
    <row r="40" spans="1:4">
      <c r="A40" s="315" t="s">
        <v>333</v>
      </c>
      <c r="B40" s="316" t="s">
        <v>230</v>
      </c>
      <c r="C40" s="317" t="s">
        <v>22</v>
      </c>
      <c r="D40" s="320">
        <v>0.41039999999999999</v>
      </c>
    </row>
    <row r="41" spans="1:4">
      <c r="A41" s="315" t="s">
        <v>336</v>
      </c>
      <c r="B41" s="316" t="s">
        <v>170</v>
      </c>
      <c r="C41" s="317" t="s">
        <v>22</v>
      </c>
      <c r="D41" s="320">
        <v>64.218000000000004</v>
      </c>
    </row>
    <row r="42" spans="1:4" ht="26.4">
      <c r="A42" s="315" t="s">
        <v>340</v>
      </c>
      <c r="B42" s="316" t="s">
        <v>973</v>
      </c>
      <c r="C42" s="317" t="s">
        <v>22</v>
      </c>
      <c r="D42" s="320">
        <v>4.7736000000000001</v>
      </c>
    </row>
    <row r="43" spans="1:4" ht="26.4">
      <c r="A43" s="315" t="s">
        <v>344</v>
      </c>
      <c r="B43" s="316" t="s">
        <v>974</v>
      </c>
      <c r="C43" s="317" t="s">
        <v>22</v>
      </c>
      <c r="D43" s="320">
        <v>4.4352</v>
      </c>
    </row>
    <row r="44" spans="1:4" ht="26.4">
      <c r="A44" s="315" t="s">
        <v>352</v>
      </c>
      <c r="B44" s="316" t="s">
        <v>975</v>
      </c>
      <c r="C44" s="317" t="s">
        <v>22</v>
      </c>
      <c r="D44" s="320">
        <v>1.9728000000000001</v>
      </c>
    </row>
    <row r="45" spans="1:4" ht="26.4">
      <c r="A45" s="315" t="s">
        <v>357</v>
      </c>
      <c r="B45" s="316" t="s">
        <v>976</v>
      </c>
      <c r="C45" s="317" t="s">
        <v>22</v>
      </c>
      <c r="D45" s="320">
        <v>2.2320000000000002</v>
      </c>
    </row>
    <row r="46" spans="1:4" ht="26.4">
      <c r="A46" s="315" t="s">
        <v>361</v>
      </c>
      <c r="B46" s="316" t="s">
        <v>191</v>
      </c>
      <c r="C46" s="317" t="s">
        <v>22</v>
      </c>
      <c r="D46" s="320">
        <v>390.71359591999999</v>
      </c>
    </row>
    <row r="47" spans="1:4">
      <c r="A47" s="59"/>
      <c r="B47" s="60" t="s">
        <v>43</v>
      </c>
      <c r="C47" s="60" t="s">
        <v>0</v>
      </c>
      <c r="D47" s="61"/>
    </row>
    <row r="48" spans="1:4">
      <c r="A48" s="208"/>
      <c r="B48" s="209"/>
      <c r="C48" s="209"/>
      <c r="D48" s="209"/>
    </row>
    <row r="49" spans="1:4" ht="15.6">
      <c r="A49" s="210" t="s">
        <v>44</v>
      </c>
      <c r="B49" s="211"/>
      <c r="C49" s="211"/>
      <c r="D49" s="211"/>
    </row>
    <row r="50" spans="1:4" ht="26.4">
      <c r="A50" s="315" t="s">
        <v>18</v>
      </c>
      <c r="B50" s="316" t="s">
        <v>273</v>
      </c>
      <c r="C50" s="317" t="s">
        <v>23</v>
      </c>
      <c r="D50" s="320">
        <v>86.990399999999994</v>
      </c>
    </row>
    <row r="51" spans="1:4" ht="26.4">
      <c r="A51" s="315" t="s">
        <v>24</v>
      </c>
      <c r="B51" s="316" t="s">
        <v>245</v>
      </c>
      <c r="C51" s="317" t="s">
        <v>23</v>
      </c>
      <c r="D51" s="320">
        <v>233.06399999999999</v>
      </c>
    </row>
    <row r="52" spans="1:4">
      <c r="A52" s="315" t="s">
        <v>26</v>
      </c>
      <c r="B52" s="316" t="s">
        <v>332</v>
      </c>
      <c r="C52" s="317" t="s">
        <v>25</v>
      </c>
      <c r="D52" s="320">
        <v>1452.3520000000001</v>
      </c>
    </row>
    <row r="53" spans="1:4">
      <c r="A53" s="315" t="s">
        <v>27</v>
      </c>
      <c r="B53" s="316" t="s">
        <v>876</v>
      </c>
      <c r="C53" s="317" t="s">
        <v>285</v>
      </c>
      <c r="D53" s="320">
        <v>680.8</v>
      </c>
    </row>
    <row r="54" spans="1:4" ht="39.6">
      <c r="A54" s="315" t="s">
        <v>28</v>
      </c>
      <c r="B54" s="316" t="s">
        <v>214</v>
      </c>
      <c r="C54" s="317" t="s">
        <v>25</v>
      </c>
      <c r="D54" s="320">
        <v>10.8</v>
      </c>
    </row>
    <row r="55" spans="1:4" ht="39.6">
      <c r="A55" s="315" t="s">
        <v>29</v>
      </c>
      <c r="B55" s="316" t="s">
        <v>217</v>
      </c>
      <c r="C55" s="317" t="s">
        <v>25</v>
      </c>
      <c r="D55" s="320">
        <v>136.08000000000001</v>
      </c>
    </row>
    <row r="56" spans="1:4" ht="26.4">
      <c r="A56" s="315" t="s">
        <v>30</v>
      </c>
      <c r="B56" s="316" t="s">
        <v>119</v>
      </c>
      <c r="C56" s="317" t="s">
        <v>23</v>
      </c>
      <c r="D56" s="320">
        <v>8.3243159999999997E-2</v>
      </c>
    </row>
    <row r="57" spans="1:4">
      <c r="A57" s="315" t="s">
        <v>249</v>
      </c>
      <c r="B57" s="316" t="s">
        <v>248</v>
      </c>
      <c r="C57" s="317" t="s">
        <v>23</v>
      </c>
      <c r="D57" s="320">
        <v>3.7727999999999998E-2</v>
      </c>
    </row>
    <row r="58" spans="1:4">
      <c r="A58" s="315" t="s">
        <v>259</v>
      </c>
      <c r="B58" s="316" t="s">
        <v>293</v>
      </c>
      <c r="C58" s="317" t="s">
        <v>23</v>
      </c>
      <c r="D58" s="320">
        <v>6.4799999999999996E-3</v>
      </c>
    </row>
    <row r="59" spans="1:4">
      <c r="A59" s="315" t="s">
        <v>275</v>
      </c>
      <c r="B59" s="316" t="s">
        <v>117</v>
      </c>
      <c r="C59" s="317" t="s">
        <v>23</v>
      </c>
      <c r="D59" s="320">
        <v>8.3243199999999996E-3</v>
      </c>
    </row>
    <row r="60" spans="1:4">
      <c r="A60" s="315" t="s">
        <v>278</v>
      </c>
      <c r="B60" s="316" t="s">
        <v>896</v>
      </c>
      <c r="C60" s="317" t="s">
        <v>96</v>
      </c>
      <c r="D60" s="320">
        <v>759.75900000000001</v>
      </c>
    </row>
    <row r="61" spans="1:4" ht="26.4">
      <c r="A61" s="315" t="s">
        <v>282</v>
      </c>
      <c r="B61" s="316" t="s">
        <v>115</v>
      </c>
      <c r="C61" s="317" t="s">
        <v>23</v>
      </c>
      <c r="D61" s="320">
        <v>0.19819800000000001</v>
      </c>
    </row>
    <row r="62" spans="1:4">
      <c r="A62" s="315" t="s">
        <v>303</v>
      </c>
      <c r="B62" s="316" t="s">
        <v>1136</v>
      </c>
      <c r="C62" s="317" t="s">
        <v>96</v>
      </c>
      <c r="D62" s="320">
        <v>693.69299999999998</v>
      </c>
    </row>
    <row r="63" spans="1:4" ht="26.4">
      <c r="A63" s="315" t="s">
        <v>308</v>
      </c>
      <c r="B63" s="316" t="s">
        <v>109</v>
      </c>
      <c r="C63" s="317" t="s">
        <v>23</v>
      </c>
      <c r="D63" s="320">
        <v>0.31249218000000001</v>
      </c>
    </row>
    <row r="64" spans="1:4" ht="39.6">
      <c r="A64" s="315" t="s">
        <v>312</v>
      </c>
      <c r="B64" s="316" t="s">
        <v>296</v>
      </c>
      <c r="C64" s="317" t="s">
        <v>25</v>
      </c>
      <c r="D64" s="320">
        <v>1.296</v>
      </c>
    </row>
    <row r="65" spans="1:4" ht="39.6">
      <c r="A65" s="315" t="s">
        <v>320</v>
      </c>
      <c r="B65" s="316" t="s">
        <v>299</v>
      </c>
      <c r="C65" s="317" t="s">
        <v>25</v>
      </c>
      <c r="D65" s="320">
        <v>1.224</v>
      </c>
    </row>
    <row r="66" spans="1:4">
      <c r="A66" s="315" t="s">
        <v>324</v>
      </c>
      <c r="B66" s="316" t="s">
        <v>879</v>
      </c>
      <c r="C66" s="317" t="s">
        <v>25</v>
      </c>
      <c r="D66" s="320">
        <v>44.84</v>
      </c>
    </row>
    <row r="67" spans="1:4" ht="26.4">
      <c r="A67" s="315" t="s">
        <v>328</v>
      </c>
      <c r="B67" s="316" t="s">
        <v>302</v>
      </c>
      <c r="C67" s="317" t="s">
        <v>25</v>
      </c>
      <c r="D67" s="320">
        <v>5.7599999999999998E-2</v>
      </c>
    </row>
    <row r="68" spans="1:4">
      <c r="A68" s="59"/>
      <c r="B68" s="60" t="s">
        <v>45</v>
      </c>
      <c r="C68" s="60" t="s">
        <v>0</v>
      </c>
      <c r="D68" s="61"/>
    </row>
    <row r="69" spans="1:4">
      <c r="A69" s="208"/>
      <c r="B69" s="209"/>
      <c r="C69" s="209"/>
      <c r="D69" s="209"/>
    </row>
    <row r="72" spans="1:4">
      <c r="B72" s="312" t="s">
        <v>987</v>
      </c>
    </row>
    <row r="73" spans="1:4">
      <c r="B73" s="312" t="s">
        <v>988</v>
      </c>
      <c r="D73" s="334">
        <v>0.03</v>
      </c>
    </row>
  </sheetData>
  <mergeCells count="17">
    <mergeCell ref="A20:D20"/>
    <mergeCell ref="A48:D48"/>
    <mergeCell ref="A49:D49"/>
    <mergeCell ref="A69:D69"/>
    <mergeCell ref="A12:D12"/>
    <mergeCell ref="A13:D13"/>
    <mergeCell ref="A14:D14"/>
    <mergeCell ref="A15:D15"/>
    <mergeCell ref="A16:D16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&amp;Л&amp;"Times New Roman,обычный"ПРОГРАММНЫЙ КОМПЛЕКС АВС4-UZ (5.1)&amp;Ц&amp;"Times New Roman,обычный"&amp;9&amp;С&amp;П&amp;"Times New Roman,обычный"&amp;9Э200000700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9"/>
  <sheetViews>
    <sheetView showGridLines="0" zoomScaleNormal="100" workbookViewId="0">
      <selection activeCell="C17" sqref="C17"/>
    </sheetView>
  </sheetViews>
  <sheetFormatPr defaultColWidth="9.109375" defaultRowHeight="13.2" outlineLevelRow="1"/>
  <cols>
    <col min="1" max="1" width="5.44140625" style="360" customWidth="1"/>
    <col min="2" max="2" width="13.5546875" style="360" customWidth="1"/>
    <col min="3" max="3" width="82.88671875" style="360" customWidth="1"/>
    <col min="4" max="6" width="10.109375" style="360" customWidth="1"/>
    <col min="7" max="16384" width="9.109375" style="360"/>
  </cols>
  <sheetData>
    <row r="1" spans="1:6" s="335" customFormat="1">
      <c r="F1" s="336" t="s">
        <v>4</v>
      </c>
    </row>
    <row r="2" spans="1:6" s="335" customFormat="1" ht="78" customHeight="1">
      <c r="B2" s="337" t="s">
        <v>155</v>
      </c>
      <c r="C2" s="337"/>
      <c r="D2" s="337"/>
      <c r="E2" s="337"/>
      <c r="F2" s="337"/>
    </row>
    <row r="3" spans="1:6" s="335" customFormat="1">
      <c r="A3" s="338"/>
      <c r="B3" s="339" t="s">
        <v>5</v>
      </c>
      <c r="C3" s="339"/>
      <c r="D3" s="339"/>
      <c r="E3" s="339"/>
      <c r="F3" s="339"/>
    </row>
    <row r="4" spans="1:6" s="335" customFormat="1">
      <c r="C4" s="340"/>
      <c r="D4" s="340"/>
      <c r="E4" s="340"/>
      <c r="F4" s="340"/>
    </row>
    <row r="5" spans="1:6" s="335" customFormat="1" ht="15.6">
      <c r="A5" s="341"/>
      <c r="B5" s="341"/>
      <c r="C5" s="342" t="s">
        <v>156</v>
      </c>
      <c r="D5" s="343" t="s">
        <v>1139</v>
      </c>
      <c r="E5" s="343"/>
      <c r="F5" s="343"/>
    </row>
    <row r="6" spans="1:6" s="335" customFormat="1">
      <c r="A6" s="338"/>
      <c r="B6" s="344" t="s">
        <v>6</v>
      </c>
      <c r="C6" s="344"/>
      <c r="D6" s="344"/>
      <c r="E6" s="344"/>
      <c r="F6" s="344"/>
    </row>
    <row r="7" spans="1:6" s="335" customFormat="1">
      <c r="D7" s="340"/>
      <c r="F7" s="345" t="s">
        <v>7</v>
      </c>
    </row>
    <row r="8" spans="1:6" s="335" customFormat="1">
      <c r="A8" s="345" t="s">
        <v>8</v>
      </c>
      <c r="B8" s="337" t="s">
        <v>1140</v>
      </c>
      <c r="C8" s="337"/>
      <c r="D8" s="337"/>
      <c r="E8" s="337"/>
      <c r="F8" s="337"/>
    </row>
    <row r="9" spans="1:6" s="335" customFormat="1">
      <c r="A9" s="338"/>
      <c r="B9" s="339" t="s">
        <v>9</v>
      </c>
      <c r="C9" s="339"/>
      <c r="D9" s="339"/>
      <c r="E9" s="339"/>
      <c r="F9" s="339"/>
    </row>
    <row r="10" spans="1:6" s="335" customFormat="1"/>
    <row r="11" spans="1:6" s="335" customFormat="1">
      <c r="A11" s="346" t="s">
        <v>10</v>
      </c>
      <c r="B11" s="346"/>
      <c r="C11" s="347"/>
      <c r="D11" s="347"/>
      <c r="E11" s="347"/>
      <c r="F11" s="347"/>
    </row>
    <row r="12" spans="1:6" s="351" customFormat="1" ht="12.75" customHeight="1">
      <c r="A12" s="348" t="s">
        <v>11</v>
      </c>
      <c r="B12" s="348" t="s">
        <v>12</v>
      </c>
      <c r="C12" s="348" t="s">
        <v>13</v>
      </c>
      <c r="D12" s="348" t="s">
        <v>14</v>
      </c>
      <c r="E12" s="349" t="s">
        <v>15</v>
      </c>
      <c r="F12" s="350"/>
    </row>
    <row r="13" spans="1:6" s="351" customFormat="1" ht="34.5" customHeight="1">
      <c r="A13" s="352"/>
      <c r="B13" s="352"/>
      <c r="C13" s="352"/>
      <c r="D13" s="352"/>
      <c r="E13" s="353" t="s">
        <v>16</v>
      </c>
      <c r="F13" s="353" t="s">
        <v>17</v>
      </c>
    </row>
    <row r="14" spans="1:6" s="356" customFormat="1">
      <c r="A14" s="354">
        <v>1</v>
      </c>
      <c r="B14" s="355">
        <v>2</v>
      </c>
      <c r="C14" s="355">
        <v>3</v>
      </c>
      <c r="D14" s="355">
        <v>4</v>
      </c>
      <c r="E14" s="355">
        <v>5</v>
      </c>
      <c r="F14" s="355">
        <v>6</v>
      </c>
    </row>
    <row r="15" spans="1:6">
      <c r="A15" s="357"/>
      <c r="B15" s="358"/>
      <c r="C15" s="358"/>
      <c r="D15" s="358"/>
      <c r="E15" s="358"/>
      <c r="F15" s="359"/>
    </row>
    <row r="16" spans="1:6" ht="15.75" customHeight="1">
      <c r="A16" s="361" t="s">
        <v>1141</v>
      </c>
      <c r="B16" s="362"/>
      <c r="C16" s="362"/>
      <c r="D16" s="362"/>
      <c r="E16" s="362"/>
      <c r="F16" s="363"/>
    </row>
    <row r="17" spans="1:7" s="335" customFormat="1" ht="26.4">
      <c r="A17" s="364" t="s">
        <v>18</v>
      </c>
      <c r="B17" s="365" t="s">
        <v>283</v>
      </c>
      <c r="C17" s="365" t="s">
        <v>284</v>
      </c>
      <c r="D17" s="366" t="s">
        <v>285</v>
      </c>
      <c r="E17" s="367">
        <v>6.9</v>
      </c>
      <c r="F17" s="368"/>
      <c r="G17" s="369"/>
    </row>
    <row r="18" spans="1:7" s="374" customFormat="1" outlineLevel="1">
      <c r="A18" s="370" t="s">
        <v>19</v>
      </c>
      <c r="B18" s="371" t="s">
        <v>18</v>
      </c>
      <c r="C18" s="372" t="s">
        <v>20</v>
      </c>
      <c r="D18" s="371" t="s">
        <v>21</v>
      </c>
      <c r="E18" s="373">
        <v>1.28</v>
      </c>
      <c r="F18" s="373">
        <v>8.8320000000000007</v>
      </c>
    </row>
    <row r="19" spans="1:7" s="379" customFormat="1" ht="24" outlineLevel="1">
      <c r="A19" s="375" t="s">
        <v>163</v>
      </c>
      <c r="B19" s="376" t="s">
        <v>288</v>
      </c>
      <c r="C19" s="377" t="s">
        <v>289</v>
      </c>
      <c r="D19" s="376" t="s">
        <v>22</v>
      </c>
      <c r="E19" s="378">
        <v>0.11</v>
      </c>
      <c r="F19" s="378">
        <v>0.75900000000000001</v>
      </c>
    </row>
    <row r="20" spans="1:7" s="379" customFormat="1" outlineLevel="1">
      <c r="A20" s="380" t="s">
        <v>166</v>
      </c>
      <c r="B20" s="381" t="s">
        <v>167</v>
      </c>
      <c r="C20" s="382" t="s">
        <v>132</v>
      </c>
      <c r="D20" s="381" t="s">
        <v>22</v>
      </c>
      <c r="E20" s="383">
        <v>0.15</v>
      </c>
      <c r="F20" s="383">
        <v>1.0349999999999999</v>
      </c>
    </row>
    <row r="21" spans="1:7" s="388" customFormat="1" outlineLevel="1">
      <c r="A21" s="384" t="s">
        <v>168</v>
      </c>
      <c r="B21" s="385" t="s">
        <v>292</v>
      </c>
      <c r="C21" s="386" t="s">
        <v>293</v>
      </c>
      <c r="D21" s="385" t="s">
        <v>23</v>
      </c>
      <c r="E21" s="387">
        <v>1.8000000000000001E-4</v>
      </c>
      <c r="F21" s="387">
        <v>1.242E-3</v>
      </c>
    </row>
    <row r="22" spans="1:7" s="388" customFormat="1" ht="24" outlineLevel="1">
      <c r="A22" s="389" t="s">
        <v>1142</v>
      </c>
      <c r="B22" s="390" t="s">
        <v>295</v>
      </c>
      <c r="C22" s="391" t="s">
        <v>296</v>
      </c>
      <c r="D22" s="390" t="s">
        <v>25</v>
      </c>
      <c r="E22" s="392">
        <v>3.5999999999999997E-2</v>
      </c>
      <c r="F22" s="392">
        <v>0.24840000000000001</v>
      </c>
    </row>
    <row r="23" spans="1:7" s="388" customFormat="1" ht="24" outlineLevel="1">
      <c r="A23" s="389" t="s">
        <v>1143</v>
      </c>
      <c r="B23" s="390" t="s">
        <v>298</v>
      </c>
      <c r="C23" s="391" t="s">
        <v>299</v>
      </c>
      <c r="D23" s="390" t="s">
        <v>25</v>
      </c>
      <c r="E23" s="392">
        <v>3.4000000000000002E-2</v>
      </c>
      <c r="F23" s="392">
        <v>0.2346</v>
      </c>
    </row>
    <row r="24" spans="1:7" s="388" customFormat="1" outlineLevel="1">
      <c r="A24" s="389" t="s">
        <v>1144</v>
      </c>
      <c r="B24" s="390" t="s">
        <v>301</v>
      </c>
      <c r="C24" s="391" t="s">
        <v>302</v>
      </c>
      <c r="D24" s="390" t="s">
        <v>25</v>
      </c>
      <c r="E24" s="392">
        <v>1.6000000000000001E-3</v>
      </c>
      <c r="F24" s="392">
        <v>1.1039999999999999E-2</v>
      </c>
    </row>
    <row r="25" spans="1:7" s="335" customFormat="1" ht="26.4">
      <c r="A25" s="364" t="s">
        <v>24</v>
      </c>
      <c r="B25" s="365" t="s">
        <v>304</v>
      </c>
      <c r="C25" s="365" t="s">
        <v>305</v>
      </c>
      <c r="D25" s="366" t="s">
        <v>306</v>
      </c>
      <c r="E25" s="393">
        <v>4.6500000000000004</v>
      </c>
      <c r="F25" s="394"/>
      <c r="G25" s="369"/>
    </row>
    <row r="26" spans="1:7" ht="15.75" customHeight="1">
      <c r="A26" s="361" t="s">
        <v>1145</v>
      </c>
      <c r="B26" s="362"/>
      <c r="C26" s="362"/>
      <c r="D26" s="362"/>
      <c r="E26" s="362"/>
      <c r="F26" s="363"/>
    </row>
    <row r="27" spans="1:7" s="335" customFormat="1" ht="66">
      <c r="A27" s="364" t="s">
        <v>26</v>
      </c>
      <c r="B27" s="365" t="s">
        <v>309</v>
      </c>
      <c r="C27" s="365" t="s">
        <v>310</v>
      </c>
      <c r="D27" s="366" t="s">
        <v>173</v>
      </c>
      <c r="E27" s="367">
        <v>2.5760000000000002E-2</v>
      </c>
      <c r="F27" s="368"/>
      <c r="G27" s="369"/>
    </row>
    <row r="28" spans="1:7" s="374" customFormat="1" outlineLevel="1">
      <c r="A28" s="370" t="s">
        <v>97</v>
      </c>
      <c r="B28" s="371" t="s">
        <v>18</v>
      </c>
      <c r="C28" s="372" t="s">
        <v>20</v>
      </c>
      <c r="D28" s="371" t="s">
        <v>21</v>
      </c>
      <c r="E28" s="373">
        <v>322</v>
      </c>
      <c r="F28" s="373">
        <v>8.2947000000000006</v>
      </c>
    </row>
    <row r="29" spans="1:7" s="335" customFormat="1" ht="26.4">
      <c r="A29" s="364" t="s">
        <v>27</v>
      </c>
      <c r="B29" s="365" t="s">
        <v>313</v>
      </c>
      <c r="C29" s="365" t="s">
        <v>314</v>
      </c>
      <c r="D29" s="366" t="s">
        <v>315</v>
      </c>
      <c r="E29" s="367">
        <v>0.24756800000000001</v>
      </c>
      <c r="F29" s="368"/>
      <c r="G29" s="369"/>
    </row>
    <row r="30" spans="1:7" s="374" customFormat="1" outlineLevel="1">
      <c r="A30" s="370" t="s">
        <v>31</v>
      </c>
      <c r="B30" s="371" t="s">
        <v>18</v>
      </c>
      <c r="C30" s="372" t="s">
        <v>20</v>
      </c>
      <c r="D30" s="371" t="s">
        <v>21</v>
      </c>
      <c r="E30" s="373">
        <v>8</v>
      </c>
      <c r="F30" s="373">
        <v>1.9804999999999999</v>
      </c>
    </row>
    <row r="31" spans="1:7" s="379" customFormat="1" ht="24" outlineLevel="1">
      <c r="A31" s="375" t="s">
        <v>104</v>
      </c>
      <c r="B31" s="376" t="s">
        <v>318</v>
      </c>
      <c r="C31" s="377" t="s">
        <v>319</v>
      </c>
      <c r="D31" s="376" t="s">
        <v>22</v>
      </c>
      <c r="E31" s="378">
        <v>17.7</v>
      </c>
      <c r="F31" s="378">
        <v>4.3819999999999997</v>
      </c>
    </row>
    <row r="32" spans="1:7" s="335" customFormat="1" ht="39.6">
      <c r="A32" s="364" t="s">
        <v>28</v>
      </c>
      <c r="B32" s="365" t="s">
        <v>321</v>
      </c>
      <c r="C32" s="365" t="s">
        <v>322</v>
      </c>
      <c r="D32" s="366" t="s">
        <v>173</v>
      </c>
      <c r="E32" s="367">
        <v>7.5670000000000001E-2</v>
      </c>
      <c r="F32" s="368"/>
      <c r="G32" s="369"/>
    </row>
    <row r="33" spans="1:7" s="374" customFormat="1" outlineLevel="1">
      <c r="A33" s="370" t="s">
        <v>94</v>
      </c>
      <c r="B33" s="371" t="s">
        <v>18</v>
      </c>
      <c r="C33" s="372" t="s">
        <v>20</v>
      </c>
      <c r="D33" s="371" t="s">
        <v>21</v>
      </c>
      <c r="E33" s="373">
        <v>184.8</v>
      </c>
      <c r="F33" s="373">
        <v>13.9838</v>
      </c>
    </row>
    <row r="34" spans="1:7" s="335" customFormat="1" ht="26.4">
      <c r="A34" s="364" t="s">
        <v>29</v>
      </c>
      <c r="B34" s="365" t="s">
        <v>325</v>
      </c>
      <c r="C34" s="365" t="s">
        <v>326</v>
      </c>
      <c r="D34" s="366" t="s">
        <v>23</v>
      </c>
      <c r="E34" s="367">
        <v>16.884499999999999</v>
      </c>
      <c r="F34" s="368"/>
      <c r="G34" s="369"/>
    </row>
    <row r="35" spans="1:7" s="379" customFormat="1" ht="24" outlineLevel="1">
      <c r="A35" s="375" t="s">
        <v>195</v>
      </c>
      <c r="B35" s="376" t="s">
        <v>186</v>
      </c>
      <c r="C35" s="377" t="s">
        <v>187</v>
      </c>
      <c r="D35" s="376" t="s">
        <v>22</v>
      </c>
      <c r="E35" s="378">
        <v>2.9000000000000001E-2</v>
      </c>
      <c r="F35" s="378">
        <v>0.48964999999999997</v>
      </c>
    </row>
    <row r="36" spans="1:7" s="335" customFormat="1" ht="52.8">
      <c r="A36" s="364" t="s">
        <v>30</v>
      </c>
      <c r="B36" s="365" t="s">
        <v>188</v>
      </c>
      <c r="C36" s="365" t="s">
        <v>134</v>
      </c>
      <c r="D36" s="366" t="s">
        <v>23</v>
      </c>
      <c r="E36" s="367">
        <v>425.37</v>
      </c>
      <c r="F36" s="368"/>
      <c r="G36" s="369"/>
    </row>
    <row r="37" spans="1:7" s="379" customFormat="1" outlineLevel="1">
      <c r="A37" s="375" t="s">
        <v>220</v>
      </c>
      <c r="B37" s="376" t="s">
        <v>190</v>
      </c>
      <c r="C37" s="377" t="s">
        <v>191</v>
      </c>
      <c r="D37" s="376" t="s">
        <v>22</v>
      </c>
      <c r="E37" s="378">
        <v>6.9536000000000001E-2</v>
      </c>
      <c r="F37" s="378">
        <v>29.578499999999998</v>
      </c>
    </row>
    <row r="38" spans="1:7" s="335" customFormat="1">
      <c r="A38" s="364" t="s">
        <v>249</v>
      </c>
      <c r="B38" s="365" t="s">
        <v>331</v>
      </c>
      <c r="C38" s="365" t="s">
        <v>332</v>
      </c>
      <c r="D38" s="366" t="s">
        <v>25</v>
      </c>
      <c r="E38" s="393">
        <v>283.58109999999999</v>
      </c>
      <c r="F38" s="394"/>
      <c r="G38" s="369"/>
    </row>
    <row r="39" spans="1:7" s="335" customFormat="1" ht="52.8">
      <c r="A39" s="364" t="s">
        <v>259</v>
      </c>
      <c r="B39" s="365" t="s">
        <v>1146</v>
      </c>
      <c r="C39" s="365" t="s">
        <v>334</v>
      </c>
      <c r="D39" s="366" t="s">
        <v>23</v>
      </c>
      <c r="E39" s="367">
        <v>453.73</v>
      </c>
      <c r="F39" s="368"/>
      <c r="G39" s="369"/>
    </row>
    <row r="40" spans="1:7" s="379" customFormat="1" outlineLevel="1">
      <c r="A40" s="375" t="s">
        <v>262</v>
      </c>
      <c r="B40" s="376" t="s">
        <v>190</v>
      </c>
      <c r="C40" s="377" t="s">
        <v>191</v>
      </c>
      <c r="D40" s="376" t="s">
        <v>22</v>
      </c>
      <c r="E40" s="378">
        <v>7.8719999999999998E-2</v>
      </c>
      <c r="F40" s="378">
        <v>35.717599999999997</v>
      </c>
    </row>
    <row r="41" spans="1:7" s="335" customFormat="1" ht="26.4">
      <c r="A41" s="364" t="s">
        <v>275</v>
      </c>
      <c r="B41" s="365" t="s">
        <v>337</v>
      </c>
      <c r="C41" s="365" t="s">
        <v>338</v>
      </c>
      <c r="D41" s="366" t="s">
        <v>315</v>
      </c>
      <c r="E41" s="367">
        <v>0.25522299999999998</v>
      </c>
      <c r="F41" s="368"/>
      <c r="G41" s="369"/>
    </row>
    <row r="42" spans="1:7" s="379" customFormat="1" outlineLevel="1">
      <c r="A42" s="375" t="s">
        <v>277</v>
      </c>
      <c r="B42" s="376" t="s">
        <v>201</v>
      </c>
      <c r="C42" s="377" t="s">
        <v>202</v>
      </c>
      <c r="D42" s="376" t="s">
        <v>22</v>
      </c>
      <c r="E42" s="378">
        <v>4.76</v>
      </c>
      <c r="F42" s="378">
        <v>1.2149000000000001</v>
      </c>
    </row>
    <row r="43" spans="1:7" s="335" customFormat="1">
      <c r="A43" s="364" t="s">
        <v>278</v>
      </c>
      <c r="B43" s="365" t="s">
        <v>341</v>
      </c>
      <c r="C43" s="365" t="s">
        <v>342</v>
      </c>
      <c r="D43" s="366" t="s">
        <v>173</v>
      </c>
      <c r="E43" s="367">
        <v>0.28358100000000003</v>
      </c>
      <c r="F43" s="368"/>
      <c r="G43" s="369"/>
    </row>
    <row r="44" spans="1:7" s="374" customFormat="1" outlineLevel="1">
      <c r="A44" s="370" t="s">
        <v>280</v>
      </c>
      <c r="B44" s="371" t="s">
        <v>18</v>
      </c>
      <c r="C44" s="372" t="s">
        <v>20</v>
      </c>
      <c r="D44" s="371" t="s">
        <v>21</v>
      </c>
      <c r="E44" s="373">
        <v>121</v>
      </c>
      <c r="F44" s="373">
        <v>34.313299999999998</v>
      </c>
    </row>
    <row r="45" spans="1:7" s="335" customFormat="1" ht="26.4">
      <c r="A45" s="364" t="s">
        <v>282</v>
      </c>
      <c r="B45" s="365" t="s">
        <v>345</v>
      </c>
      <c r="C45" s="365" t="s">
        <v>346</v>
      </c>
      <c r="D45" s="366" t="s">
        <v>173</v>
      </c>
      <c r="E45" s="367">
        <v>2.5522</v>
      </c>
      <c r="F45" s="368"/>
      <c r="G45" s="369"/>
    </row>
    <row r="46" spans="1:7" s="374" customFormat="1" outlineLevel="1">
      <c r="A46" s="370" t="s">
        <v>286</v>
      </c>
      <c r="B46" s="371" t="s">
        <v>18</v>
      </c>
      <c r="C46" s="372" t="s">
        <v>20</v>
      </c>
      <c r="D46" s="371" t="s">
        <v>21</v>
      </c>
      <c r="E46" s="373">
        <v>14.96</v>
      </c>
      <c r="F46" s="373">
        <v>38.181399999999996</v>
      </c>
    </row>
    <row r="47" spans="1:7" s="379" customFormat="1" ht="24" outlineLevel="1">
      <c r="A47" s="375" t="s">
        <v>287</v>
      </c>
      <c r="B47" s="376" t="s">
        <v>179</v>
      </c>
      <c r="C47" s="377" t="s">
        <v>180</v>
      </c>
      <c r="D47" s="376" t="s">
        <v>22</v>
      </c>
      <c r="E47" s="378">
        <v>3.63</v>
      </c>
      <c r="F47" s="378">
        <v>9.2645999999999997</v>
      </c>
    </row>
    <row r="48" spans="1:7" s="379" customFormat="1" outlineLevel="1">
      <c r="A48" s="380" t="s">
        <v>290</v>
      </c>
      <c r="B48" s="381" t="s">
        <v>350</v>
      </c>
      <c r="C48" s="382" t="s">
        <v>351</v>
      </c>
      <c r="D48" s="381" t="s">
        <v>22</v>
      </c>
      <c r="E48" s="383">
        <v>14.5</v>
      </c>
      <c r="F48" s="383">
        <v>37.007300000000001</v>
      </c>
    </row>
    <row r="49" spans="1:7" s="335" customFormat="1">
      <c r="A49" s="364" t="s">
        <v>303</v>
      </c>
      <c r="B49" s="365" t="s">
        <v>353</v>
      </c>
      <c r="C49" s="365" t="s">
        <v>354</v>
      </c>
      <c r="D49" s="366" t="s">
        <v>315</v>
      </c>
      <c r="E49" s="367">
        <v>0.28358100000000003</v>
      </c>
      <c r="F49" s="368"/>
      <c r="G49" s="369"/>
    </row>
    <row r="50" spans="1:7" s="374" customFormat="1" outlineLevel="1">
      <c r="A50" s="370" t="s">
        <v>1117</v>
      </c>
      <c r="B50" s="371" t="s">
        <v>18</v>
      </c>
      <c r="C50" s="372" t="s">
        <v>20</v>
      </c>
      <c r="D50" s="371" t="s">
        <v>21</v>
      </c>
      <c r="E50" s="373">
        <v>13.91</v>
      </c>
      <c r="F50" s="373">
        <v>3.9445999999999999</v>
      </c>
    </row>
    <row r="51" spans="1:7" s="379" customFormat="1" outlineLevel="1">
      <c r="A51" s="375" t="s">
        <v>1118</v>
      </c>
      <c r="B51" s="376" t="s">
        <v>210</v>
      </c>
      <c r="C51" s="377" t="s">
        <v>211</v>
      </c>
      <c r="D51" s="376" t="s">
        <v>22</v>
      </c>
      <c r="E51" s="378">
        <v>13.91</v>
      </c>
      <c r="F51" s="378">
        <v>3.9445999999999999</v>
      </c>
    </row>
    <row r="52" spans="1:7" s="335" customFormat="1">
      <c r="A52" s="364" t="s">
        <v>308</v>
      </c>
      <c r="B52" s="365" t="s">
        <v>358</v>
      </c>
      <c r="C52" s="365" t="s">
        <v>359</v>
      </c>
      <c r="D52" s="366" t="s">
        <v>194</v>
      </c>
      <c r="E52" s="367">
        <v>0.16042999999999999</v>
      </c>
      <c r="F52" s="368"/>
      <c r="G52" s="369"/>
    </row>
    <row r="53" spans="1:7" s="379" customFormat="1" outlineLevel="1">
      <c r="A53" s="375" t="s">
        <v>311</v>
      </c>
      <c r="B53" s="376" t="s">
        <v>201</v>
      </c>
      <c r="C53" s="377" t="s">
        <v>202</v>
      </c>
      <c r="D53" s="376" t="s">
        <v>22</v>
      </c>
      <c r="E53" s="378">
        <v>0.25</v>
      </c>
      <c r="F53" s="378">
        <v>4.0106999999999997E-2</v>
      </c>
    </row>
    <row r="54" spans="1:7" s="335" customFormat="1">
      <c r="A54" s="364" t="s">
        <v>312</v>
      </c>
      <c r="B54" s="365" t="s">
        <v>362</v>
      </c>
      <c r="C54" s="365" t="s">
        <v>363</v>
      </c>
      <c r="D54" s="366" t="s">
        <v>194</v>
      </c>
      <c r="E54" s="367">
        <v>4.8129999999999999E-2</v>
      </c>
      <c r="F54" s="368"/>
      <c r="G54" s="369"/>
    </row>
    <row r="55" spans="1:7" s="374" customFormat="1" outlineLevel="1">
      <c r="A55" s="370" t="s">
        <v>316</v>
      </c>
      <c r="B55" s="371" t="s">
        <v>18</v>
      </c>
      <c r="C55" s="372" t="s">
        <v>20</v>
      </c>
      <c r="D55" s="371" t="s">
        <v>21</v>
      </c>
      <c r="E55" s="373">
        <v>163</v>
      </c>
      <c r="F55" s="373">
        <v>7.8452000000000002</v>
      </c>
    </row>
    <row r="56" spans="1:7" ht="15.75" customHeight="1">
      <c r="A56" s="361" t="s">
        <v>1147</v>
      </c>
      <c r="B56" s="362"/>
      <c r="C56" s="362"/>
      <c r="D56" s="362"/>
      <c r="E56" s="362"/>
      <c r="F56" s="363"/>
    </row>
    <row r="57" spans="1:7" s="335" customFormat="1" ht="26.4">
      <c r="A57" s="364" t="s">
        <v>320</v>
      </c>
      <c r="B57" s="365" t="s">
        <v>367</v>
      </c>
      <c r="C57" s="365" t="s">
        <v>368</v>
      </c>
      <c r="D57" s="366" t="s">
        <v>25</v>
      </c>
      <c r="E57" s="367">
        <v>4.4189999999999996</v>
      </c>
      <c r="F57" s="368"/>
      <c r="G57" s="369"/>
    </row>
    <row r="58" spans="1:7" s="374" customFormat="1" outlineLevel="1">
      <c r="A58" s="370" t="s">
        <v>323</v>
      </c>
      <c r="B58" s="371" t="s">
        <v>18</v>
      </c>
      <c r="C58" s="372" t="s">
        <v>20</v>
      </c>
      <c r="D58" s="371" t="s">
        <v>21</v>
      </c>
      <c r="E58" s="373">
        <v>2.331</v>
      </c>
      <c r="F58" s="373">
        <v>10.300700000000001</v>
      </c>
    </row>
    <row r="59" spans="1:7" s="379" customFormat="1" outlineLevel="1">
      <c r="A59" s="375" t="s">
        <v>1148</v>
      </c>
      <c r="B59" s="376" t="s">
        <v>371</v>
      </c>
      <c r="C59" s="377" t="s">
        <v>372</v>
      </c>
      <c r="D59" s="376" t="s">
        <v>22</v>
      </c>
      <c r="E59" s="378">
        <v>0.42111999999999999</v>
      </c>
      <c r="F59" s="378">
        <v>1.8609</v>
      </c>
    </row>
    <row r="60" spans="1:7" s="335" customFormat="1" ht="26.4">
      <c r="A60" s="364" t="s">
        <v>324</v>
      </c>
      <c r="B60" s="365" t="s">
        <v>374</v>
      </c>
      <c r="C60" s="365" t="s">
        <v>375</v>
      </c>
      <c r="D60" s="366" t="s">
        <v>25</v>
      </c>
      <c r="E60" s="367">
        <v>3.12</v>
      </c>
      <c r="F60" s="368"/>
      <c r="G60" s="369"/>
    </row>
    <row r="61" spans="1:7" s="374" customFormat="1" outlineLevel="1">
      <c r="A61" s="370" t="s">
        <v>327</v>
      </c>
      <c r="B61" s="371" t="s">
        <v>18</v>
      </c>
      <c r="C61" s="372" t="s">
        <v>20</v>
      </c>
      <c r="D61" s="371" t="s">
        <v>21</v>
      </c>
      <c r="E61" s="373">
        <v>4.32</v>
      </c>
      <c r="F61" s="373">
        <v>13.478400000000001</v>
      </c>
    </row>
    <row r="62" spans="1:7" s="335" customFormat="1" ht="26.4">
      <c r="A62" s="364" t="s">
        <v>328</v>
      </c>
      <c r="B62" s="365" t="s">
        <v>98</v>
      </c>
      <c r="C62" s="365" t="s">
        <v>99</v>
      </c>
      <c r="D62" s="366" t="s">
        <v>23</v>
      </c>
      <c r="E62" s="367">
        <v>5.1479999999999997</v>
      </c>
      <c r="F62" s="368"/>
      <c r="G62" s="369"/>
    </row>
    <row r="63" spans="1:7" s="374" customFormat="1" outlineLevel="1">
      <c r="A63" s="370" t="s">
        <v>329</v>
      </c>
      <c r="B63" s="371" t="s">
        <v>18</v>
      </c>
      <c r="C63" s="372" t="s">
        <v>20</v>
      </c>
      <c r="D63" s="371" t="s">
        <v>21</v>
      </c>
      <c r="E63" s="373">
        <v>0.57769999999999999</v>
      </c>
      <c r="F63" s="373">
        <v>2.9740000000000002</v>
      </c>
    </row>
    <row r="64" spans="1:7" s="379" customFormat="1" outlineLevel="1">
      <c r="A64" s="375" t="s">
        <v>1149</v>
      </c>
      <c r="B64" s="376" t="s">
        <v>190</v>
      </c>
      <c r="C64" s="377" t="s">
        <v>191</v>
      </c>
      <c r="D64" s="376" t="s">
        <v>22</v>
      </c>
      <c r="E64" s="378">
        <v>0.28999999999999998</v>
      </c>
      <c r="F64" s="378">
        <v>1.4928999999999999</v>
      </c>
    </row>
    <row r="65" spans="1:7" s="335" customFormat="1" ht="52.8">
      <c r="A65" s="364" t="s">
        <v>330</v>
      </c>
      <c r="B65" s="365" t="s">
        <v>188</v>
      </c>
      <c r="C65" s="365" t="s">
        <v>189</v>
      </c>
      <c r="D65" s="366" t="s">
        <v>23</v>
      </c>
      <c r="E65" s="367">
        <v>9.1080000000000005</v>
      </c>
      <c r="F65" s="368"/>
      <c r="G65" s="369"/>
    </row>
    <row r="66" spans="1:7" s="379" customFormat="1" outlineLevel="1">
      <c r="A66" s="375" t="s">
        <v>1150</v>
      </c>
      <c r="B66" s="376" t="s">
        <v>190</v>
      </c>
      <c r="C66" s="377" t="s">
        <v>191</v>
      </c>
      <c r="D66" s="376" t="s">
        <v>22</v>
      </c>
      <c r="E66" s="378">
        <v>6.9536000000000001E-2</v>
      </c>
      <c r="F66" s="378">
        <v>0.63333399999999995</v>
      </c>
    </row>
    <row r="67" spans="1:7" s="335" customFormat="1" ht="26.4">
      <c r="A67" s="364" t="s">
        <v>333</v>
      </c>
      <c r="B67" s="365" t="s">
        <v>383</v>
      </c>
      <c r="C67" s="365" t="s">
        <v>384</v>
      </c>
      <c r="D67" s="366" t="s">
        <v>173</v>
      </c>
      <c r="E67" s="367">
        <v>4.419E-2</v>
      </c>
      <c r="F67" s="368"/>
      <c r="G67" s="369"/>
    </row>
    <row r="68" spans="1:7" s="374" customFormat="1" outlineLevel="1">
      <c r="A68" s="370" t="s">
        <v>335</v>
      </c>
      <c r="B68" s="371" t="s">
        <v>18</v>
      </c>
      <c r="C68" s="372" t="s">
        <v>20</v>
      </c>
      <c r="D68" s="371" t="s">
        <v>21</v>
      </c>
      <c r="E68" s="373">
        <v>333</v>
      </c>
      <c r="F68" s="373">
        <v>14.715299999999999</v>
      </c>
    </row>
    <row r="69" spans="1:7" s="379" customFormat="1" outlineLevel="1">
      <c r="A69" s="375" t="s">
        <v>1151</v>
      </c>
      <c r="B69" s="376" t="s">
        <v>371</v>
      </c>
      <c r="C69" s="377" t="s">
        <v>372</v>
      </c>
      <c r="D69" s="376" t="s">
        <v>22</v>
      </c>
      <c r="E69" s="378">
        <v>55.8</v>
      </c>
      <c r="F69" s="378">
        <v>2.4658000000000002</v>
      </c>
    </row>
    <row r="70" spans="1:7" s="379" customFormat="1" outlineLevel="1">
      <c r="A70" s="380" t="s">
        <v>1152</v>
      </c>
      <c r="B70" s="381" t="s">
        <v>388</v>
      </c>
      <c r="C70" s="382" t="s">
        <v>389</v>
      </c>
      <c r="D70" s="381" t="s">
        <v>22</v>
      </c>
      <c r="E70" s="383">
        <v>52.64</v>
      </c>
      <c r="F70" s="383">
        <v>2.3262</v>
      </c>
    </row>
    <row r="71" spans="1:7" s="379" customFormat="1" outlineLevel="1">
      <c r="A71" s="380" t="s">
        <v>1153</v>
      </c>
      <c r="B71" s="381" t="s">
        <v>167</v>
      </c>
      <c r="C71" s="382" t="s">
        <v>132</v>
      </c>
      <c r="D71" s="381" t="s">
        <v>22</v>
      </c>
      <c r="E71" s="383">
        <v>4.74</v>
      </c>
      <c r="F71" s="383">
        <v>0.20946100000000001</v>
      </c>
    </row>
    <row r="72" spans="1:7" s="388" customFormat="1" outlineLevel="1">
      <c r="A72" s="384" t="s">
        <v>1154</v>
      </c>
      <c r="B72" s="385" t="s">
        <v>392</v>
      </c>
      <c r="C72" s="386" t="s">
        <v>393</v>
      </c>
      <c r="D72" s="385" t="s">
        <v>23</v>
      </c>
      <c r="E72" s="387">
        <v>3.4</v>
      </c>
      <c r="F72" s="387">
        <v>0.15024599999999999</v>
      </c>
    </row>
    <row r="73" spans="1:7" s="388" customFormat="1" outlineLevel="1">
      <c r="A73" s="389" t="s">
        <v>1155</v>
      </c>
      <c r="B73" s="390" t="s">
        <v>292</v>
      </c>
      <c r="C73" s="391" t="s">
        <v>293</v>
      </c>
      <c r="D73" s="390" t="s">
        <v>23</v>
      </c>
      <c r="E73" s="392">
        <v>0.05</v>
      </c>
      <c r="F73" s="392">
        <v>2.2100000000000002E-3</v>
      </c>
    </row>
    <row r="74" spans="1:7" s="388" customFormat="1" outlineLevel="1">
      <c r="A74" s="389" t="s">
        <v>1156</v>
      </c>
      <c r="B74" s="390" t="s">
        <v>396</v>
      </c>
      <c r="C74" s="391" t="s">
        <v>397</v>
      </c>
      <c r="D74" s="390" t="s">
        <v>23</v>
      </c>
      <c r="E74" s="392">
        <v>0.17</v>
      </c>
      <c r="F74" s="392">
        <v>7.5119999999999996E-3</v>
      </c>
    </row>
    <row r="75" spans="1:7" s="388" customFormat="1" ht="24" outlineLevel="1">
      <c r="A75" s="389" t="s">
        <v>1157</v>
      </c>
      <c r="B75" s="390" t="s">
        <v>399</v>
      </c>
      <c r="C75" s="391" t="s">
        <v>400</v>
      </c>
      <c r="D75" s="390" t="s">
        <v>25</v>
      </c>
      <c r="E75" s="392">
        <v>0.26</v>
      </c>
      <c r="F75" s="392">
        <v>1.1488999999999999E-2</v>
      </c>
    </row>
    <row r="76" spans="1:7" s="335" customFormat="1">
      <c r="A76" s="364" t="s">
        <v>336</v>
      </c>
      <c r="B76" s="365" t="s">
        <v>1158</v>
      </c>
      <c r="C76" s="365" t="s">
        <v>1159</v>
      </c>
      <c r="D76" s="366" t="s">
        <v>404</v>
      </c>
      <c r="E76" s="393">
        <v>1</v>
      </c>
      <c r="F76" s="394"/>
      <c r="G76" s="369"/>
    </row>
    <row r="77" spans="1:7" s="335" customFormat="1">
      <c r="A77" s="364" t="s">
        <v>340</v>
      </c>
      <c r="B77" s="365" t="s">
        <v>1160</v>
      </c>
      <c r="C77" s="365" t="s">
        <v>1161</v>
      </c>
      <c r="D77" s="366" t="s">
        <v>404</v>
      </c>
      <c r="E77" s="393">
        <v>1</v>
      </c>
      <c r="F77" s="394"/>
      <c r="G77" s="369"/>
    </row>
    <row r="78" spans="1:7" s="335" customFormat="1">
      <c r="A78" s="364" t="s">
        <v>344</v>
      </c>
      <c r="B78" s="365" t="s">
        <v>409</v>
      </c>
      <c r="C78" s="365" t="s">
        <v>410</v>
      </c>
      <c r="D78" s="366" t="s">
        <v>25</v>
      </c>
      <c r="E78" s="367">
        <v>0.5</v>
      </c>
      <c r="F78" s="368"/>
      <c r="G78" s="369"/>
    </row>
    <row r="79" spans="1:7" s="374" customFormat="1" outlineLevel="1">
      <c r="A79" s="370" t="s">
        <v>347</v>
      </c>
      <c r="B79" s="371" t="s">
        <v>18</v>
      </c>
      <c r="C79" s="372" t="s">
        <v>20</v>
      </c>
      <c r="D79" s="371" t="s">
        <v>21</v>
      </c>
      <c r="E79" s="373">
        <v>10.7</v>
      </c>
      <c r="F79" s="373">
        <v>5.35</v>
      </c>
    </row>
    <row r="80" spans="1:7" s="379" customFormat="1" outlineLevel="1">
      <c r="A80" s="375" t="s">
        <v>348</v>
      </c>
      <c r="B80" s="376" t="s">
        <v>371</v>
      </c>
      <c r="C80" s="377" t="s">
        <v>372</v>
      </c>
      <c r="D80" s="376" t="s">
        <v>22</v>
      </c>
      <c r="E80" s="378">
        <v>0.47</v>
      </c>
      <c r="F80" s="378">
        <v>0.23499999999999999</v>
      </c>
    </row>
    <row r="81" spans="1:7" s="379" customFormat="1" outlineLevel="1">
      <c r="A81" s="380" t="s">
        <v>349</v>
      </c>
      <c r="B81" s="381" t="s">
        <v>414</v>
      </c>
      <c r="C81" s="382" t="s">
        <v>132</v>
      </c>
      <c r="D81" s="381" t="s">
        <v>22</v>
      </c>
      <c r="E81" s="383">
        <v>0.1</v>
      </c>
      <c r="F81" s="383">
        <v>0.05</v>
      </c>
    </row>
    <row r="82" spans="1:7" s="388" customFormat="1" outlineLevel="1">
      <c r="A82" s="384" t="s">
        <v>1162</v>
      </c>
      <c r="B82" s="385" t="s">
        <v>416</v>
      </c>
      <c r="C82" s="386" t="s">
        <v>417</v>
      </c>
      <c r="D82" s="385" t="s">
        <v>25</v>
      </c>
      <c r="E82" s="387">
        <v>1.0149999999999999</v>
      </c>
      <c r="F82" s="387">
        <v>0.50749999999999995</v>
      </c>
    </row>
    <row r="83" spans="1:7" s="388" customFormat="1" outlineLevel="1">
      <c r="A83" s="389" t="s">
        <v>1163</v>
      </c>
      <c r="B83" s="390" t="s">
        <v>292</v>
      </c>
      <c r="C83" s="391" t="s">
        <v>293</v>
      </c>
      <c r="D83" s="390" t="s">
        <v>23</v>
      </c>
      <c r="E83" s="392">
        <v>4.0000000000000001E-3</v>
      </c>
      <c r="F83" s="392">
        <v>2E-3</v>
      </c>
    </row>
    <row r="84" spans="1:7" s="388" customFormat="1" outlineLevel="1">
      <c r="A84" s="389" t="s">
        <v>1164</v>
      </c>
      <c r="B84" s="390" t="s">
        <v>420</v>
      </c>
      <c r="C84" s="391" t="s">
        <v>421</v>
      </c>
      <c r="D84" s="390" t="s">
        <v>23</v>
      </c>
      <c r="E84" s="392">
        <v>8.9999999999999993E-3</v>
      </c>
      <c r="F84" s="392">
        <v>4.4999999999999997E-3</v>
      </c>
    </row>
    <row r="85" spans="1:7" s="388" customFormat="1" ht="24" outlineLevel="1">
      <c r="A85" s="389" t="s">
        <v>1165</v>
      </c>
      <c r="B85" s="390" t="s">
        <v>423</v>
      </c>
      <c r="C85" s="391" t="s">
        <v>424</v>
      </c>
      <c r="D85" s="390" t="s">
        <v>25</v>
      </c>
      <c r="E85" s="392">
        <v>0.02</v>
      </c>
      <c r="F85" s="392">
        <v>0.01</v>
      </c>
    </row>
    <row r="86" spans="1:7" s="388" customFormat="1" outlineLevel="1">
      <c r="A86" s="389" t="s">
        <v>1166</v>
      </c>
      <c r="B86" s="390" t="s">
        <v>426</v>
      </c>
      <c r="C86" s="391" t="s">
        <v>427</v>
      </c>
      <c r="D86" s="390" t="s">
        <v>96</v>
      </c>
      <c r="E86" s="392">
        <v>0.72</v>
      </c>
      <c r="F86" s="392">
        <v>0.36</v>
      </c>
    </row>
    <row r="87" spans="1:7" ht="15.75" customHeight="1">
      <c r="A87" s="361" t="s">
        <v>1167</v>
      </c>
      <c r="B87" s="362"/>
      <c r="C87" s="362"/>
      <c r="D87" s="362"/>
      <c r="E87" s="362"/>
      <c r="F87" s="363"/>
    </row>
    <row r="88" spans="1:7" s="335" customFormat="1">
      <c r="A88" s="364" t="s">
        <v>352</v>
      </c>
      <c r="B88" s="365" t="s">
        <v>430</v>
      </c>
      <c r="C88" s="365" t="s">
        <v>431</v>
      </c>
      <c r="D88" s="366" t="s">
        <v>25</v>
      </c>
      <c r="E88" s="367">
        <v>0.5</v>
      </c>
      <c r="F88" s="368"/>
      <c r="G88" s="369"/>
    </row>
    <row r="89" spans="1:7" s="374" customFormat="1" outlineLevel="1">
      <c r="A89" s="370" t="s">
        <v>355</v>
      </c>
      <c r="B89" s="371" t="s">
        <v>18</v>
      </c>
      <c r="C89" s="372" t="s">
        <v>20</v>
      </c>
      <c r="D89" s="371" t="s">
        <v>21</v>
      </c>
      <c r="E89" s="373">
        <v>9.59</v>
      </c>
      <c r="F89" s="373">
        <v>4.7949999999999999</v>
      </c>
    </row>
    <row r="90" spans="1:7" s="379" customFormat="1" ht="24" outlineLevel="1">
      <c r="A90" s="375" t="s">
        <v>356</v>
      </c>
      <c r="B90" s="376" t="s">
        <v>179</v>
      </c>
      <c r="C90" s="377" t="s">
        <v>180</v>
      </c>
      <c r="D90" s="376" t="s">
        <v>22</v>
      </c>
      <c r="E90" s="378">
        <v>2.84</v>
      </c>
      <c r="F90" s="378">
        <v>1.42</v>
      </c>
    </row>
    <row r="91" spans="1:7" s="379" customFormat="1" ht="24" outlineLevel="1">
      <c r="A91" s="380" t="s">
        <v>1168</v>
      </c>
      <c r="B91" s="381" t="s">
        <v>182</v>
      </c>
      <c r="C91" s="382" t="s">
        <v>183</v>
      </c>
      <c r="D91" s="381" t="s">
        <v>22</v>
      </c>
      <c r="E91" s="383">
        <v>5.68</v>
      </c>
      <c r="F91" s="383">
        <v>2.84</v>
      </c>
    </row>
    <row r="92" spans="1:7" s="335" customFormat="1" ht="26.4">
      <c r="A92" s="364" t="s">
        <v>357</v>
      </c>
      <c r="B92" s="365" t="s">
        <v>436</v>
      </c>
      <c r="C92" s="365" t="s">
        <v>437</v>
      </c>
      <c r="D92" s="366" t="s">
        <v>438</v>
      </c>
      <c r="E92" s="367">
        <v>7.6399999999999996E-2</v>
      </c>
      <c r="F92" s="368"/>
      <c r="G92" s="369"/>
    </row>
    <row r="93" spans="1:7" s="374" customFormat="1" outlineLevel="1">
      <c r="A93" s="370" t="s">
        <v>360</v>
      </c>
      <c r="B93" s="371" t="s">
        <v>18</v>
      </c>
      <c r="C93" s="372" t="s">
        <v>20</v>
      </c>
      <c r="D93" s="371" t="s">
        <v>21</v>
      </c>
      <c r="E93" s="373">
        <v>10.84</v>
      </c>
      <c r="F93" s="373">
        <v>0.82817600000000002</v>
      </c>
    </row>
    <row r="94" spans="1:7" s="379" customFormat="1" outlineLevel="1">
      <c r="A94" s="375" t="s">
        <v>1169</v>
      </c>
      <c r="B94" s="376" t="s">
        <v>371</v>
      </c>
      <c r="C94" s="377" t="s">
        <v>372</v>
      </c>
      <c r="D94" s="376" t="s">
        <v>22</v>
      </c>
      <c r="E94" s="378">
        <v>0.88</v>
      </c>
      <c r="F94" s="378">
        <v>6.7232E-2</v>
      </c>
    </row>
    <row r="95" spans="1:7" s="379" customFormat="1" outlineLevel="1">
      <c r="A95" s="380" t="s">
        <v>1170</v>
      </c>
      <c r="B95" s="381" t="s">
        <v>442</v>
      </c>
      <c r="C95" s="382" t="s">
        <v>443</v>
      </c>
      <c r="D95" s="381" t="s">
        <v>22</v>
      </c>
      <c r="E95" s="383">
        <v>3.65</v>
      </c>
      <c r="F95" s="383">
        <v>0.27886</v>
      </c>
    </row>
    <row r="96" spans="1:7" s="388" customFormat="1" outlineLevel="1">
      <c r="A96" s="384" t="s">
        <v>1171</v>
      </c>
      <c r="B96" s="385" t="s">
        <v>445</v>
      </c>
      <c r="C96" s="386" t="s">
        <v>446</v>
      </c>
      <c r="D96" s="385" t="s">
        <v>25</v>
      </c>
      <c r="E96" s="387">
        <v>8</v>
      </c>
      <c r="F96" s="387">
        <v>0.61119999999999997</v>
      </c>
    </row>
    <row r="97" spans="1:7" s="388" customFormat="1" outlineLevel="1">
      <c r="A97" s="389" t="s">
        <v>1172</v>
      </c>
      <c r="B97" s="390" t="s">
        <v>448</v>
      </c>
      <c r="C97" s="391" t="s">
        <v>449</v>
      </c>
      <c r="D97" s="390" t="s">
        <v>131</v>
      </c>
      <c r="E97" s="392">
        <v>2</v>
      </c>
      <c r="F97" s="392">
        <v>0.15279999999999999</v>
      </c>
    </row>
    <row r="98" spans="1:7" s="335" customFormat="1" ht="26.4">
      <c r="A98" s="364" t="s">
        <v>361</v>
      </c>
      <c r="B98" s="365" t="s">
        <v>98</v>
      </c>
      <c r="C98" s="365" t="s">
        <v>99</v>
      </c>
      <c r="D98" s="366" t="s">
        <v>23</v>
      </c>
      <c r="E98" s="367">
        <v>1</v>
      </c>
      <c r="F98" s="368"/>
      <c r="G98" s="369"/>
    </row>
    <row r="99" spans="1:7" s="374" customFormat="1" outlineLevel="1">
      <c r="A99" s="370" t="s">
        <v>364</v>
      </c>
      <c r="B99" s="371" t="s">
        <v>18</v>
      </c>
      <c r="C99" s="372" t="s">
        <v>20</v>
      </c>
      <c r="D99" s="371" t="s">
        <v>21</v>
      </c>
      <c r="E99" s="373">
        <v>0.57769999999999999</v>
      </c>
      <c r="F99" s="373">
        <v>0.57769999999999999</v>
      </c>
    </row>
    <row r="100" spans="1:7" s="379" customFormat="1" outlineLevel="1">
      <c r="A100" s="375" t="s">
        <v>1173</v>
      </c>
      <c r="B100" s="376" t="s">
        <v>190</v>
      </c>
      <c r="C100" s="377" t="s">
        <v>191</v>
      </c>
      <c r="D100" s="376" t="s">
        <v>22</v>
      </c>
      <c r="E100" s="378">
        <v>0.28999999999999998</v>
      </c>
      <c r="F100" s="378">
        <v>0.28999999999999998</v>
      </c>
    </row>
    <row r="101" spans="1:7" s="335" customFormat="1" ht="52.8">
      <c r="A101" s="364" t="s">
        <v>366</v>
      </c>
      <c r="B101" s="365" t="s">
        <v>188</v>
      </c>
      <c r="C101" s="365" t="s">
        <v>189</v>
      </c>
      <c r="D101" s="366" t="s">
        <v>23</v>
      </c>
      <c r="E101" s="367">
        <v>1.0764</v>
      </c>
      <c r="F101" s="368"/>
      <c r="G101" s="369"/>
    </row>
    <row r="102" spans="1:7" s="379" customFormat="1" outlineLevel="1">
      <c r="A102" s="375" t="s">
        <v>369</v>
      </c>
      <c r="B102" s="376" t="s">
        <v>190</v>
      </c>
      <c r="C102" s="377" t="s">
        <v>191</v>
      </c>
      <c r="D102" s="376" t="s">
        <v>22</v>
      </c>
      <c r="E102" s="378">
        <v>6.9536000000000001E-2</v>
      </c>
      <c r="F102" s="378">
        <v>7.4848999999999999E-2</v>
      </c>
    </row>
    <row r="103" spans="1:7" s="335" customFormat="1" ht="52.8">
      <c r="A103" s="364" t="s">
        <v>373</v>
      </c>
      <c r="B103" s="365" t="s">
        <v>456</v>
      </c>
      <c r="C103" s="365" t="s">
        <v>457</v>
      </c>
      <c r="D103" s="366" t="s">
        <v>23</v>
      </c>
      <c r="E103" s="367">
        <v>0.10920000000000001</v>
      </c>
      <c r="F103" s="368"/>
      <c r="G103" s="369"/>
    </row>
    <row r="104" spans="1:7" s="374" customFormat="1" outlineLevel="1">
      <c r="A104" s="370" t="s">
        <v>376</v>
      </c>
      <c r="B104" s="371" t="s">
        <v>18</v>
      </c>
      <c r="C104" s="372" t="s">
        <v>20</v>
      </c>
      <c r="D104" s="371" t="s">
        <v>21</v>
      </c>
      <c r="E104" s="373">
        <v>141.13</v>
      </c>
      <c r="F104" s="373">
        <v>15.4114</v>
      </c>
    </row>
    <row r="105" spans="1:7" s="379" customFormat="1" ht="24" outlineLevel="1">
      <c r="A105" s="375" t="s">
        <v>1125</v>
      </c>
      <c r="B105" s="376" t="s">
        <v>460</v>
      </c>
      <c r="C105" s="377" t="s">
        <v>461</v>
      </c>
      <c r="D105" s="376" t="s">
        <v>22</v>
      </c>
      <c r="E105" s="378">
        <v>0.6</v>
      </c>
      <c r="F105" s="378">
        <v>6.5519999999999995E-2</v>
      </c>
    </row>
    <row r="106" spans="1:7" s="379" customFormat="1" outlineLevel="1">
      <c r="A106" s="380" t="s">
        <v>1174</v>
      </c>
      <c r="B106" s="381" t="s">
        <v>463</v>
      </c>
      <c r="C106" s="382" t="s">
        <v>464</v>
      </c>
      <c r="D106" s="381" t="s">
        <v>22</v>
      </c>
      <c r="E106" s="383">
        <v>10.37</v>
      </c>
      <c r="F106" s="383">
        <v>1.1324000000000001</v>
      </c>
    </row>
    <row r="107" spans="1:7" s="379" customFormat="1" outlineLevel="1">
      <c r="A107" s="380" t="s">
        <v>1175</v>
      </c>
      <c r="B107" s="381" t="s">
        <v>466</v>
      </c>
      <c r="C107" s="382" t="s">
        <v>467</v>
      </c>
      <c r="D107" s="381" t="s">
        <v>22</v>
      </c>
      <c r="E107" s="383">
        <v>39.4</v>
      </c>
      <c r="F107" s="383">
        <v>4.3025000000000002</v>
      </c>
    </row>
    <row r="108" spans="1:7" s="379" customFormat="1" outlineLevel="1">
      <c r="A108" s="380" t="s">
        <v>1176</v>
      </c>
      <c r="B108" s="381" t="s">
        <v>469</v>
      </c>
      <c r="C108" s="382" t="s">
        <v>470</v>
      </c>
      <c r="D108" s="381" t="s">
        <v>22</v>
      </c>
      <c r="E108" s="383">
        <v>2</v>
      </c>
      <c r="F108" s="383">
        <v>0.21840000000000001</v>
      </c>
    </row>
    <row r="109" spans="1:7" s="379" customFormat="1" outlineLevel="1">
      <c r="A109" s="380" t="s">
        <v>1177</v>
      </c>
      <c r="B109" s="381" t="s">
        <v>472</v>
      </c>
      <c r="C109" s="382" t="s">
        <v>473</v>
      </c>
      <c r="D109" s="381" t="s">
        <v>22</v>
      </c>
      <c r="E109" s="383">
        <v>18.8</v>
      </c>
      <c r="F109" s="383">
        <v>2.0529999999999999</v>
      </c>
    </row>
    <row r="110" spans="1:7" s="379" customFormat="1" outlineLevel="1">
      <c r="A110" s="380" t="s">
        <v>1178</v>
      </c>
      <c r="B110" s="381" t="s">
        <v>475</v>
      </c>
      <c r="C110" s="382" t="s">
        <v>476</v>
      </c>
      <c r="D110" s="381" t="s">
        <v>22</v>
      </c>
      <c r="E110" s="383">
        <v>4</v>
      </c>
      <c r="F110" s="383">
        <v>0.43680000000000002</v>
      </c>
    </row>
    <row r="111" spans="1:7" s="379" customFormat="1" outlineLevel="1">
      <c r="A111" s="380" t="s">
        <v>1179</v>
      </c>
      <c r="B111" s="381" t="s">
        <v>478</v>
      </c>
      <c r="C111" s="382" t="s">
        <v>479</v>
      </c>
      <c r="D111" s="381" t="s">
        <v>22</v>
      </c>
      <c r="E111" s="383">
        <v>30.3</v>
      </c>
      <c r="F111" s="383">
        <v>3.3088000000000002</v>
      </c>
    </row>
    <row r="112" spans="1:7" s="379" customFormat="1" outlineLevel="1">
      <c r="A112" s="380" t="s">
        <v>1180</v>
      </c>
      <c r="B112" s="381" t="s">
        <v>481</v>
      </c>
      <c r="C112" s="382" t="s">
        <v>482</v>
      </c>
      <c r="D112" s="381" t="s">
        <v>22</v>
      </c>
      <c r="E112" s="383">
        <v>1.2</v>
      </c>
      <c r="F112" s="383">
        <v>0.13103999999999999</v>
      </c>
    </row>
    <row r="113" spans="1:7" s="379" customFormat="1" outlineLevel="1">
      <c r="A113" s="380" t="s">
        <v>1181</v>
      </c>
      <c r="B113" s="381" t="s">
        <v>442</v>
      </c>
      <c r="C113" s="382" t="s">
        <v>443</v>
      </c>
      <c r="D113" s="381" t="s">
        <v>22</v>
      </c>
      <c r="E113" s="383">
        <v>0.9</v>
      </c>
      <c r="F113" s="383">
        <v>9.8280000000000006E-2</v>
      </c>
    </row>
    <row r="114" spans="1:7" s="388" customFormat="1" outlineLevel="1">
      <c r="A114" s="384" t="s">
        <v>1182</v>
      </c>
      <c r="B114" s="385" t="s">
        <v>445</v>
      </c>
      <c r="C114" s="386" t="s">
        <v>446</v>
      </c>
      <c r="D114" s="385" t="s">
        <v>25</v>
      </c>
      <c r="E114" s="387">
        <v>30.1</v>
      </c>
      <c r="F114" s="387">
        <v>3.2869000000000002</v>
      </c>
    </row>
    <row r="115" spans="1:7" s="388" customFormat="1" outlineLevel="1">
      <c r="A115" s="389" t="s">
        <v>1183</v>
      </c>
      <c r="B115" s="390" t="s">
        <v>486</v>
      </c>
      <c r="C115" s="391" t="s">
        <v>487</v>
      </c>
      <c r="D115" s="390" t="s">
        <v>23</v>
      </c>
      <c r="E115" s="392">
        <v>1.9E-2</v>
      </c>
      <c r="F115" s="392">
        <v>2.075E-3</v>
      </c>
    </row>
    <row r="116" spans="1:7" s="388" customFormat="1" outlineLevel="1">
      <c r="A116" s="389" t="s">
        <v>1184</v>
      </c>
      <c r="B116" s="390" t="s">
        <v>489</v>
      </c>
      <c r="C116" s="391" t="s">
        <v>490</v>
      </c>
      <c r="D116" s="390" t="s">
        <v>404</v>
      </c>
      <c r="E116" s="392">
        <v>8</v>
      </c>
      <c r="F116" s="392">
        <v>0.87360000000000004</v>
      </c>
    </row>
    <row r="117" spans="1:7" s="388" customFormat="1" outlineLevel="1">
      <c r="A117" s="389" t="s">
        <v>1185</v>
      </c>
      <c r="B117" s="390" t="s">
        <v>492</v>
      </c>
      <c r="C117" s="391" t="s">
        <v>493</v>
      </c>
      <c r="D117" s="390" t="s">
        <v>404</v>
      </c>
      <c r="E117" s="392">
        <v>4</v>
      </c>
      <c r="F117" s="392">
        <v>0.43680000000000002</v>
      </c>
    </row>
    <row r="118" spans="1:7" s="388" customFormat="1" outlineLevel="1">
      <c r="A118" s="389" t="s">
        <v>1186</v>
      </c>
      <c r="B118" s="390" t="s">
        <v>448</v>
      </c>
      <c r="C118" s="391" t="s">
        <v>449</v>
      </c>
      <c r="D118" s="390" t="s">
        <v>131</v>
      </c>
      <c r="E118" s="392">
        <v>5.12</v>
      </c>
      <c r="F118" s="392">
        <v>0.55910400000000005</v>
      </c>
    </row>
    <row r="119" spans="1:7" s="335" customFormat="1" ht="26.4">
      <c r="A119" s="364" t="s">
        <v>377</v>
      </c>
      <c r="B119" s="365" t="s">
        <v>496</v>
      </c>
      <c r="C119" s="365" t="s">
        <v>497</v>
      </c>
      <c r="D119" s="366" t="s">
        <v>173</v>
      </c>
      <c r="E119" s="367">
        <v>5.0000000000000001E-3</v>
      </c>
      <c r="F119" s="368"/>
      <c r="G119" s="369"/>
    </row>
    <row r="120" spans="1:7" s="374" customFormat="1" outlineLevel="1">
      <c r="A120" s="370" t="s">
        <v>378</v>
      </c>
      <c r="B120" s="371" t="s">
        <v>18</v>
      </c>
      <c r="C120" s="372" t="s">
        <v>20</v>
      </c>
      <c r="D120" s="371" t="s">
        <v>21</v>
      </c>
      <c r="E120" s="373">
        <v>180</v>
      </c>
      <c r="F120" s="373">
        <v>0.9</v>
      </c>
    </row>
    <row r="121" spans="1:7" s="379" customFormat="1" outlineLevel="1">
      <c r="A121" s="375" t="s">
        <v>379</v>
      </c>
      <c r="B121" s="376" t="s">
        <v>500</v>
      </c>
      <c r="C121" s="377" t="s">
        <v>501</v>
      </c>
      <c r="D121" s="376" t="s">
        <v>22</v>
      </c>
      <c r="E121" s="378">
        <v>48</v>
      </c>
      <c r="F121" s="378">
        <v>0.24</v>
      </c>
    </row>
    <row r="122" spans="1:7" s="379" customFormat="1" outlineLevel="1">
      <c r="A122" s="380" t="s">
        <v>1187</v>
      </c>
      <c r="B122" s="381" t="s">
        <v>414</v>
      </c>
      <c r="C122" s="382" t="s">
        <v>132</v>
      </c>
      <c r="D122" s="381" t="s">
        <v>22</v>
      </c>
      <c r="E122" s="383">
        <v>0.13</v>
      </c>
      <c r="F122" s="383">
        <v>6.4999999999999997E-4</v>
      </c>
    </row>
    <row r="123" spans="1:7" s="388" customFormat="1" outlineLevel="1">
      <c r="A123" s="384" t="s">
        <v>1188</v>
      </c>
      <c r="B123" s="385" t="s">
        <v>416</v>
      </c>
      <c r="C123" s="386" t="s">
        <v>417</v>
      </c>
      <c r="D123" s="385" t="s">
        <v>25</v>
      </c>
      <c r="E123" s="387">
        <v>102</v>
      </c>
      <c r="F123" s="387">
        <v>0.51</v>
      </c>
    </row>
    <row r="124" spans="1:7" s="388" customFormat="1" outlineLevel="1">
      <c r="A124" s="389" t="s">
        <v>1189</v>
      </c>
      <c r="B124" s="390" t="s">
        <v>505</v>
      </c>
      <c r="C124" s="391" t="s">
        <v>506</v>
      </c>
      <c r="D124" s="390" t="s">
        <v>96</v>
      </c>
      <c r="E124" s="392">
        <v>250</v>
      </c>
      <c r="F124" s="392">
        <v>1.25</v>
      </c>
    </row>
    <row r="125" spans="1:7" ht="15.75" customHeight="1">
      <c r="A125" s="361" t="s">
        <v>1190</v>
      </c>
      <c r="B125" s="362"/>
      <c r="C125" s="362"/>
      <c r="D125" s="362"/>
      <c r="E125" s="362"/>
      <c r="F125" s="363"/>
    </row>
    <row r="126" spans="1:7" s="335" customFormat="1" ht="26.4">
      <c r="A126" s="364" t="s">
        <v>380</v>
      </c>
      <c r="B126" s="365" t="s">
        <v>508</v>
      </c>
      <c r="C126" s="365" t="s">
        <v>509</v>
      </c>
      <c r="D126" s="366" t="s">
        <v>404</v>
      </c>
      <c r="E126" s="367">
        <v>15</v>
      </c>
      <c r="F126" s="368"/>
      <c r="G126" s="369"/>
    </row>
    <row r="127" spans="1:7" s="374" customFormat="1" outlineLevel="1">
      <c r="A127" s="370" t="s">
        <v>381</v>
      </c>
      <c r="B127" s="371" t="s">
        <v>18</v>
      </c>
      <c r="C127" s="372" t="s">
        <v>20</v>
      </c>
      <c r="D127" s="371" t="s">
        <v>21</v>
      </c>
      <c r="E127" s="373">
        <v>0.6</v>
      </c>
      <c r="F127" s="373">
        <v>9</v>
      </c>
    </row>
    <row r="128" spans="1:7" s="379" customFormat="1" outlineLevel="1">
      <c r="A128" s="375" t="s">
        <v>1127</v>
      </c>
      <c r="B128" s="376" t="s">
        <v>371</v>
      </c>
      <c r="C128" s="377" t="s">
        <v>372</v>
      </c>
      <c r="D128" s="376" t="s">
        <v>22</v>
      </c>
      <c r="E128" s="378">
        <v>0.04</v>
      </c>
      <c r="F128" s="378">
        <v>0.6</v>
      </c>
    </row>
    <row r="129" spans="1:7" s="379" customFormat="1" outlineLevel="1">
      <c r="A129" s="380" t="s">
        <v>1128</v>
      </c>
      <c r="B129" s="381" t="s">
        <v>414</v>
      </c>
      <c r="C129" s="382" t="s">
        <v>132</v>
      </c>
      <c r="D129" s="381" t="s">
        <v>22</v>
      </c>
      <c r="E129" s="383">
        <v>0.04</v>
      </c>
      <c r="F129" s="383">
        <v>0.6</v>
      </c>
    </row>
    <row r="130" spans="1:7" s="388" customFormat="1" outlineLevel="1">
      <c r="A130" s="384" t="s">
        <v>1191</v>
      </c>
      <c r="B130" s="385" t="s">
        <v>514</v>
      </c>
      <c r="C130" s="386" t="s">
        <v>515</v>
      </c>
      <c r="D130" s="385" t="s">
        <v>25</v>
      </c>
      <c r="E130" s="387">
        <v>0.01</v>
      </c>
      <c r="F130" s="387">
        <v>0.15</v>
      </c>
    </row>
    <row r="131" spans="1:7" s="335" customFormat="1">
      <c r="A131" s="364" t="s">
        <v>382</v>
      </c>
      <c r="B131" s="365" t="s">
        <v>520</v>
      </c>
      <c r="C131" s="365" t="s">
        <v>521</v>
      </c>
      <c r="D131" s="366" t="s">
        <v>404</v>
      </c>
      <c r="E131" s="393">
        <v>15</v>
      </c>
      <c r="F131" s="394"/>
      <c r="G131" s="369"/>
    </row>
    <row r="132" spans="1:7" s="335" customFormat="1">
      <c r="A132" s="364" t="s">
        <v>401</v>
      </c>
      <c r="B132" s="365" t="s">
        <v>523</v>
      </c>
      <c r="C132" s="365" t="s">
        <v>524</v>
      </c>
      <c r="D132" s="366" t="s">
        <v>131</v>
      </c>
      <c r="E132" s="393">
        <v>29.85</v>
      </c>
      <c r="F132" s="394"/>
      <c r="G132" s="369"/>
    </row>
    <row r="133" spans="1:7" s="335" customFormat="1" ht="52.8">
      <c r="A133" s="364" t="s">
        <v>405</v>
      </c>
      <c r="B133" s="365" t="s">
        <v>188</v>
      </c>
      <c r="C133" s="365" t="s">
        <v>189</v>
      </c>
      <c r="D133" s="366" t="s">
        <v>23</v>
      </c>
      <c r="E133" s="367">
        <v>0.6</v>
      </c>
      <c r="F133" s="368"/>
      <c r="G133" s="369"/>
    </row>
    <row r="134" spans="1:7" s="379" customFormat="1" outlineLevel="1">
      <c r="A134" s="375" t="s">
        <v>1192</v>
      </c>
      <c r="B134" s="376" t="s">
        <v>190</v>
      </c>
      <c r="C134" s="377" t="s">
        <v>191</v>
      </c>
      <c r="D134" s="376" t="s">
        <v>22</v>
      </c>
      <c r="E134" s="378">
        <v>6.9536000000000001E-2</v>
      </c>
      <c r="F134" s="378">
        <v>4.1722000000000002E-2</v>
      </c>
    </row>
    <row r="135" spans="1:7" ht="15.75" customHeight="1">
      <c r="A135" s="361" t="s">
        <v>527</v>
      </c>
      <c r="B135" s="362"/>
      <c r="C135" s="362"/>
      <c r="D135" s="362"/>
      <c r="E135" s="362"/>
      <c r="F135" s="363"/>
    </row>
    <row r="136" spans="1:7" s="335" customFormat="1" ht="26.4">
      <c r="A136" s="364" t="s">
        <v>408</v>
      </c>
      <c r="B136" s="365" t="s">
        <v>1193</v>
      </c>
      <c r="C136" s="365" t="s">
        <v>1194</v>
      </c>
      <c r="D136" s="366" t="s">
        <v>162</v>
      </c>
      <c r="E136" s="367">
        <v>0.93</v>
      </c>
      <c r="F136" s="368"/>
      <c r="G136" s="369"/>
    </row>
    <row r="137" spans="1:7" s="374" customFormat="1" outlineLevel="1">
      <c r="A137" s="370" t="s">
        <v>411</v>
      </c>
      <c r="B137" s="371" t="s">
        <v>18</v>
      </c>
      <c r="C137" s="372" t="s">
        <v>20</v>
      </c>
      <c r="D137" s="371" t="s">
        <v>21</v>
      </c>
      <c r="E137" s="373">
        <v>43.5</v>
      </c>
      <c r="F137" s="373">
        <v>40.454999999999998</v>
      </c>
    </row>
    <row r="138" spans="1:7" s="379" customFormat="1" outlineLevel="1">
      <c r="A138" s="375" t="s">
        <v>412</v>
      </c>
      <c r="B138" s="376" t="s">
        <v>371</v>
      </c>
      <c r="C138" s="377" t="s">
        <v>372</v>
      </c>
      <c r="D138" s="376" t="s">
        <v>22</v>
      </c>
      <c r="E138" s="378">
        <v>2.4900000000000002</v>
      </c>
      <c r="F138" s="378">
        <v>2.3157000000000001</v>
      </c>
    </row>
    <row r="139" spans="1:7" s="379" customFormat="1" outlineLevel="1">
      <c r="A139" s="380" t="s">
        <v>413</v>
      </c>
      <c r="B139" s="381" t="s">
        <v>414</v>
      </c>
      <c r="C139" s="382" t="s">
        <v>132</v>
      </c>
      <c r="D139" s="381" t="s">
        <v>22</v>
      </c>
      <c r="E139" s="383">
        <v>0.2</v>
      </c>
      <c r="F139" s="383">
        <v>0.186</v>
      </c>
    </row>
    <row r="140" spans="1:7" s="379" customFormat="1" outlineLevel="1">
      <c r="A140" s="380" t="s">
        <v>415</v>
      </c>
      <c r="B140" s="381" t="s">
        <v>442</v>
      </c>
      <c r="C140" s="382" t="s">
        <v>443</v>
      </c>
      <c r="D140" s="381" t="s">
        <v>22</v>
      </c>
      <c r="E140" s="383">
        <v>2.2799999999999998</v>
      </c>
      <c r="F140" s="383">
        <v>2.1204000000000001</v>
      </c>
    </row>
    <row r="141" spans="1:7" s="388" customFormat="1" outlineLevel="1">
      <c r="A141" s="384" t="s">
        <v>418</v>
      </c>
      <c r="B141" s="385" t="s">
        <v>445</v>
      </c>
      <c r="C141" s="386" t="s">
        <v>446</v>
      </c>
      <c r="D141" s="385" t="s">
        <v>25</v>
      </c>
      <c r="E141" s="387">
        <v>5.0199999999999996</v>
      </c>
      <c r="F141" s="387">
        <v>4.6685999999999996</v>
      </c>
    </row>
    <row r="142" spans="1:7" s="388" customFormat="1" outlineLevel="1">
      <c r="A142" s="389" t="s">
        <v>419</v>
      </c>
      <c r="B142" s="390" t="s">
        <v>537</v>
      </c>
      <c r="C142" s="391" t="s">
        <v>449</v>
      </c>
      <c r="D142" s="390" t="s">
        <v>131</v>
      </c>
      <c r="E142" s="392">
        <v>1.23</v>
      </c>
      <c r="F142" s="392">
        <v>1.1438999999999999</v>
      </c>
    </row>
    <row r="143" spans="1:7" s="335" customFormat="1" ht="26.4">
      <c r="A143" s="364" t="s">
        <v>429</v>
      </c>
      <c r="B143" s="365" t="s">
        <v>1195</v>
      </c>
      <c r="C143" s="365" t="s">
        <v>1196</v>
      </c>
      <c r="D143" s="366" t="s">
        <v>162</v>
      </c>
      <c r="E143" s="367">
        <v>0.01</v>
      </c>
      <c r="F143" s="368"/>
      <c r="G143" s="369"/>
    </row>
    <row r="144" spans="1:7" s="374" customFormat="1" outlineLevel="1">
      <c r="A144" s="370" t="s">
        <v>432</v>
      </c>
      <c r="B144" s="371" t="s">
        <v>18</v>
      </c>
      <c r="C144" s="372" t="s">
        <v>20</v>
      </c>
      <c r="D144" s="371" t="s">
        <v>21</v>
      </c>
      <c r="E144" s="373">
        <v>43.5</v>
      </c>
      <c r="F144" s="373">
        <v>0.435</v>
      </c>
    </row>
    <row r="145" spans="1:7" s="379" customFormat="1" outlineLevel="1">
      <c r="A145" s="375" t="s">
        <v>433</v>
      </c>
      <c r="B145" s="376" t="s">
        <v>371</v>
      </c>
      <c r="C145" s="377" t="s">
        <v>372</v>
      </c>
      <c r="D145" s="376" t="s">
        <v>22</v>
      </c>
      <c r="E145" s="378">
        <v>2.4900000000000002</v>
      </c>
      <c r="F145" s="378">
        <v>2.4899999999999999E-2</v>
      </c>
    </row>
    <row r="146" spans="1:7" s="379" customFormat="1" outlineLevel="1">
      <c r="A146" s="380" t="s">
        <v>434</v>
      </c>
      <c r="B146" s="381" t="s">
        <v>414</v>
      </c>
      <c r="C146" s="382" t="s">
        <v>132</v>
      </c>
      <c r="D146" s="381" t="s">
        <v>22</v>
      </c>
      <c r="E146" s="383">
        <v>0.2</v>
      </c>
      <c r="F146" s="383">
        <v>2E-3</v>
      </c>
    </row>
    <row r="147" spans="1:7" s="379" customFormat="1" outlineLevel="1">
      <c r="A147" s="380" t="s">
        <v>1197</v>
      </c>
      <c r="B147" s="381" t="s">
        <v>442</v>
      </c>
      <c r="C147" s="382" t="s">
        <v>443</v>
      </c>
      <c r="D147" s="381" t="s">
        <v>22</v>
      </c>
      <c r="E147" s="383">
        <v>2.2799999999999998</v>
      </c>
      <c r="F147" s="383">
        <v>2.2800000000000001E-2</v>
      </c>
    </row>
    <row r="148" spans="1:7" s="388" customFormat="1" outlineLevel="1">
      <c r="A148" s="384" t="s">
        <v>1198</v>
      </c>
      <c r="B148" s="385" t="s">
        <v>445</v>
      </c>
      <c r="C148" s="386" t="s">
        <v>446</v>
      </c>
      <c r="D148" s="385" t="s">
        <v>25</v>
      </c>
      <c r="E148" s="387">
        <v>5.0199999999999996</v>
      </c>
      <c r="F148" s="387">
        <v>5.0200000000000002E-2</v>
      </c>
    </row>
    <row r="149" spans="1:7" s="388" customFormat="1" outlineLevel="1">
      <c r="A149" s="389" t="s">
        <v>1199</v>
      </c>
      <c r="B149" s="390" t="s">
        <v>537</v>
      </c>
      <c r="C149" s="391" t="s">
        <v>449</v>
      </c>
      <c r="D149" s="390" t="s">
        <v>131</v>
      </c>
      <c r="E149" s="392">
        <v>1.23</v>
      </c>
      <c r="F149" s="392">
        <v>1.23E-2</v>
      </c>
    </row>
    <row r="150" spans="1:7" s="335" customFormat="1" ht="52.8">
      <c r="A150" s="364" t="s">
        <v>435</v>
      </c>
      <c r="B150" s="365" t="s">
        <v>188</v>
      </c>
      <c r="C150" s="365" t="s">
        <v>189</v>
      </c>
      <c r="D150" s="366" t="s">
        <v>23</v>
      </c>
      <c r="E150" s="367">
        <v>2.9628999999999999</v>
      </c>
      <c r="F150" s="368"/>
      <c r="G150" s="369"/>
    </row>
    <row r="151" spans="1:7" s="379" customFormat="1" outlineLevel="1">
      <c r="A151" s="375" t="s">
        <v>439</v>
      </c>
      <c r="B151" s="376" t="s">
        <v>190</v>
      </c>
      <c r="C151" s="377" t="s">
        <v>191</v>
      </c>
      <c r="D151" s="376" t="s">
        <v>22</v>
      </c>
      <c r="E151" s="378">
        <v>6.9536000000000001E-2</v>
      </c>
      <c r="F151" s="378">
        <v>0.20602799999999999</v>
      </c>
    </row>
    <row r="152" spans="1:7" s="335" customFormat="1" ht="26.4">
      <c r="A152" s="364" t="s">
        <v>450</v>
      </c>
      <c r="B152" s="365" t="s">
        <v>1200</v>
      </c>
      <c r="C152" s="365" t="s">
        <v>1201</v>
      </c>
      <c r="D152" s="366" t="s">
        <v>587</v>
      </c>
      <c r="E152" s="367">
        <v>3.9E-2</v>
      </c>
      <c r="F152" s="368"/>
      <c r="G152" s="369"/>
    </row>
    <row r="153" spans="1:7" s="374" customFormat="1" outlineLevel="1">
      <c r="A153" s="370" t="s">
        <v>451</v>
      </c>
      <c r="B153" s="371" t="s">
        <v>18</v>
      </c>
      <c r="C153" s="372" t="s">
        <v>20</v>
      </c>
      <c r="D153" s="371" t="s">
        <v>21</v>
      </c>
      <c r="E153" s="373">
        <v>717</v>
      </c>
      <c r="F153" s="373">
        <v>27.963000000000001</v>
      </c>
    </row>
    <row r="154" spans="1:7" s="379" customFormat="1" ht="24" outlineLevel="1">
      <c r="A154" s="375" t="s">
        <v>452</v>
      </c>
      <c r="B154" s="376" t="s">
        <v>590</v>
      </c>
      <c r="C154" s="377" t="s">
        <v>591</v>
      </c>
      <c r="D154" s="376" t="s">
        <v>22</v>
      </c>
      <c r="E154" s="378">
        <v>277.76</v>
      </c>
      <c r="F154" s="378">
        <v>10.832599999999999</v>
      </c>
    </row>
    <row r="155" spans="1:7" s="379" customFormat="1" ht="24" outlineLevel="1">
      <c r="A155" s="380" t="s">
        <v>1202</v>
      </c>
      <c r="B155" s="381" t="s">
        <v>179</v>
      </c>
      <c r="C155" s="382" t="s">
        <v>180</v>
      </c>
      <c r="D155" s="381" t="s">
        <v>22</v>
      </c>
      <c r="E155" s="383">
        <v>17.399999999999999</v>
      </c>
      <c r="F155" s="383">
        <v>0.67859999999999998</v>
      </c>
    </row>
    <row r="156" spans="1:7" s="379" customFormat="1" outlineLevel="1">
      <c r="A156" s="380" t="s">
        <v>1203</v>
      </c>
      <c r="B156" s="381" t="s">
        <v>371</v>
      </c>
      <c r="C156" s="382" t="s">
        <v>372</v>
      </c>
      <c r="D156" s="381" t="s">
        <v>22</v>
      </c>
      <c r="E156" s="383">
        <v>0.36</v>
      </c>
      <c r="F156" s="383">
        <v>1.404E-2</v>
      </c>
    </row>
    <row r="157" spans="1:7" s="379" customFormat="1" outlineLevel="1">
      <c r="A157" s="380" t="s">
        <v>1204</v>
      </c>
      <c r="B157" s="381" t="s">
        <v>595</v>
      </c>
      <c r="C157" s="382" t="s">
        <v>596</v>
      </c>
      <c r="D157" s="381" t="s">
        <v>22</v>
      </c>
      <c r="E157" s="383">
        <v>58.58</v>
      </c>
      <c r="F157" s="383">
        <v>2.2846000000000002</v>
      </c>
    </row>
    <row r="158" spans="1:7" s="379" customFormat="1" outlineLevel="1">
      <c r="A158" s="380" t="s">
        <v>1205</v>
      </c>
      <c r="B158" s="381" t="s">
        <v>466</v>
      </c>
      <c r="C158" s="382" t="s">
        <v>467</v>
      </c>
      <c r="D158" s="381" t="s">
        <v>22</v>
      </c>
      <c r="E158" s="383">
        <v>33</v>
      </c>
      <c r="F158" s="383">
        <v>1.2869999999999999</v>
      </c>
    </row>
    <row r="159" spans="1:7" s="379" customFormat="1" outlineLevel="1">
      <c r="A159" s="380" t="s">
        <v>1206</v>
      </c>
      <c r="B159" s="381" t="s">
        <v>599</v>
      </c>
      <c r="C159" s="382" t="s">
        <v>600</v>
      </c>
      <c r="D159" s="381" t="s">
        <v>22</v>
      </c>
      <c r="E159" s="383">
        <v>34.799999999999997</v>
      </c>
      <c r="F159" s="383">
        <v>1.3572</v>
      </c>
    </row>
    <row r="160" spans="1:7" s="379" customFormat="1" outlineLevel="1">
      <c r="A160" s="380" t="s">
        <v>1207</v>
      </c>
      <c r="B160" s="381" t="s">
        <v>602</v>
      </c>
      <c r="C160" s="382" t="s">
        <v>603</v>
      </c>
      <c r="D160" s="381" t="s">
        <v>22</v>
      </c>
      <c r="E160" s="383">
        <v>16.5</v>
      </c>
      <c r="F160" s="383">
        <v>0.64349999999999996</v>
      </c>
    </row>
    <row r="161" spans="1:7" s="379" customFormat="1" outlineLevel="1">
      <c r="A161" s="380" t="s">
        <v>1208</v>
      </c>
      <c r="B161" s="381" t="s">
        <v>414</v>
      </c>
      <c r="C161" s="382" t="s">
        <v>132</v>
      </c>
      <c r="D161" s="381" t="s">
        <v>22</v>
      </c>
      <c r="E161" s="383">
        <v>0.55000000000000004</v>
      </c>
      <c r="F161" s="383">
        <v>2.145E-2</v>
      </c>
    </row>
    <row r="162" spans="1:7" s="388" customFormat="1" outlineLevel="1">
      <c r="A162" s="384" t="s">
        <v>1209</v>
      </c>
      <c r="B162" s="385" t="s">
        <v>606</v>
      </c>
      <c r="C162" s="386" t="s">
        <v>607</v>
      </c>
      <c r="D162" s="385" t="s">
        <v>23</v>
      </c>
      <c r="E162" s="387">
        <v>0.185</v>
      </c>
      <c r="F162" s="387">
        <v>7.2150000000000001E-3</v>
      </c>
    </row>
    <row r="163" spans="1:7" s="388" customFormat="1" outlineLevel="1">
      <c r="A163" s="389" t="s">
        <v>1210</v>
      </c>
      <c r="B163" s="390" t="s">
        <v>489</v>
      </c>
      <c r="C163" s="391" t="s">
        <v>490</v>
      </c>
      <c r="D163" s="390" t="s">
        <v>404</v>
      </c>
      <c r="E163" s="392">
        <v>3.3</v>
      </c>
      <c r="F163" s="392">
        <v>0.12870000000000001</v>
      </c>
    </row>
    <row r="164" spans="1:7" s="335" customFormat="1">
      <c r="A164" s="364" t="s">
        <v>453</v>
      </c>
      <c r="B164" s="365" t="s">
        <v>1211</v>
      </c>
      <c r="C164" s="365" t="s">
        <v>1212</v>
      </c>
      <c r="D164" s="366" t="s">
        <v>162</v>
      </c>
      <c r="E164" s="367">
        <v>0.54</v>
      </c>
      <c r="F164" s="368"/>
      <c r="G164" s="369"/>
    </row>
    <row r="165" spans="1:7" s="374" customFormat="1" outlineLevel="1">
      <c r="A165" s="370" t="s">
        <v>454</v>
      </c>
      <c r="B165" s="371" t="s">
        <v>18</v>
      </c>
      <c r="C165" s="372" t="s">
        <v>20</v>
      </c>
      <c r="D165" s="371" t="s">
        <v>21</v>
      </c>
      <c r="E165" s="373">
        <v>90.7</v>
      </c>
      <c r="F165" s="373">
        <v>48.978000000000002</v>
      </c>
    </row>
    <row r="166" spans="1:7" s="379" customFormat="1" outlineLevel="1">
      <c r="A166" s="375" t="s">
        <v>1213</v>
      </c>
      <c r="B166" s="376" t="s">
        <v>1214</v>
      </c>
      <c r="C166" s="377" t="s">
        <v>1215</v>
      </c>
      <c r="D166" s="376" t="s">
        <v>22</v>
      </c>
      <c r="E166" s="378">
        <v>33.6</v>
      </c>
      <c r="F166" s="378">
        <v>18.143999999999998</v>
      </c>
    </row>
    <row r="167" spans="1:7" s="379" customFormat="1" outlineLevel="1">
      <c r="A167" s="380" t="s">
        <v>1216</v>
      </c>
      <c r="B167" s="381" t="s">
        <v>167</v>
      </c>
      <c r="C167" s="382" t="s">
        <v>132</v>
      </c>
      <c r="D167" s="381" t="s">
        <v>22</v>
      </c>
      <c r="E167" s="383">
        <v>0.27</v>
      </c>
      <c r="F167" s="383">
        <v>0.14580000000000001</v>
      </c>
    </row>
    <row r="168" spans="1:7" s="388" customFormat="1" outlineLevel="1">
      <c r="A168" s="384" t="s">
        <v>1217</v>
      </c>
      <c r="B168" s="385" t="s">
        <v>921</v>
      </c>
      <c r="C168" s="386" t="s">
        <v>922</v>
      </c>
      <c r="D168" s="385" t="s">
        <v>23</v>
      </c>
      <c r="E168" s="387">
        <v>8.6E-3</v>
      </c>
      <c r="F168" s="387">
        <v>4.6439999999999997E-3</v>
      </c>
    </row>
    <row r="169" spans="1:7" s="388" customFormat="1" outlineLevel="1">
      <c r="A169" s="389" t="s">
        <v>1218</v>
      </c>
      <c r="B169" s="390" t="s">
        <v>1219</v>
      </c>
      <c r="C169" s="391" t="s">
        <v>1220</v>
      </c>
      <c r="D169" s="390" t="s">
        <v>131</v>
      </c>
      <c r="E169" s="392">
        <v>60.1</v>
      </c>
      <c r="F169" s="392">
        <v>32.454000000000001</v>
      </c>
    </row>
    <row r="170" spans="1:7" s="388" customFormat="1" outlineLevel="1">
      <c r="A170" s="389" t="s">
        <v>1221</v>
      </c>
      <c r="B170" s="390" t="s">
        <v>1222</v>
      </c>
      <c r="C170" s="391" t="s">
        <v>1223</v>
      </c>
      <c r="D170" s="390" t="s">
        <v>23</v>
      </c>
      <c r="E170" s="392">
        <v>0.109</v>
      </c>
      <c r="F170" s="392">
        <v>5.8860000000000003E-2</v>
      </c>
    </row>
    <row r="171" spans="1:7" s="335" customFormat="1" ht="26.4">
      <c r="A171" s="364" t="s">
        <v>455</v>
      </c>
      <c r="B171" s="365" t="s">
        <v>1224</v>
      </c>
      <c r="C171" s="365" t="s">
        <v>1225</v>
      </c>
      <c r="D171" s="366" t="s">
        <v>587</v>
      </c>
      <c r="E171" s="367">
        <v>1E-3</v>
      </c>
      <c r="F171" s="368"/>
      <c r="G171" s="369"/>
    </row>
    <row r="172" spans="1:7" s="374" customFormat="1" outlineLevel="1">
      <c r="A172" s="370" t="s">
        <v>458</v>
      </c>
      <c r="B172" s="371" t="s">
        <v>18</v>
      </c>
      <c r="C172" s="372" t="s">
        <v>20</v>
      </c>
      <c r="D172" s="371" t="s">
        <v>21</v>
      </c>
      <c r="E172" s="373">
        <v>768</v>
      </c>
      <c r="F172" s="373">
        <v>0.76800000000000002</v>
      </c>
    </row>
    <row r="173" spans="1:7" s="379" customFormat="1" ht="24" outlineLevel="1">
      <c r="A173" s="375" t="s">
        <v>459</v>
      </c>
      <c r="B173" s="376" t="s">
        <v>590</v>
      </c>
      <c r="C173" s="377" t="s">
        <v>591</v>
      </c>
      <c r="D173" s="376" t="s">
        <v>22</v>
      </c>
      <c r="E173" s="378">
        <v>253.12</v>
      </c>
      <c r="F173" s="378">
        <v>0.25312000000000001</v>
      </c>
    </row>
    <row r="174" spans="1:7" s="379" customFormat="1" ht="24" outlineLevel="1">
      <c r="A174" s="380" t="s">
        <v>462</v>
      </c>
      <c r="B174" s="381" t="s">
        <v>179</v>
      </c>
      <c r="C174" s="382" t="s">
        <v>180</v>
      </c>
      <c r="D174" s="381" t="s">
        <v>22</v>
      </c>
      <c r="E174" s="383">
        <v>17.399999999999999</v>
      </c>
      <c r="F174" s="383">
        <v>1.7399999999999999E-2</v>
      </c>
    </row>
    <row r="175" spans="1:7" s="379" customFormat="1" outlineLevel="1">
      <c r="A175" s="380" t="s">
        <v>465</v>
      </c>
      <c r="B175" s="381" t="s">
        <v>371</v>
      </c>
      <c r="C175" s="382" t="s">
        <v>372</v>
      </c>
      <c r="D175" s="381" t="s">
        <v>22</v>
      </c>
      <c r="E175" s="383">
        <v>0.52</v>
      </c>
      <c r="F175" s="383">
        <v>5.1999999999999995E-4</v>
      </c>
    </row>
    <row r="176" spans="1:7" s="379" customFormat="1" outlineLevel="1">
      <c r="A176" s="380" t="s">
        <v>468</v>
      </c>
      <c r="B176" s="381" t="s">
        <v>595</v>
      </c>
      <c r="C176" s="382" t="s">
        <v>596</v>
      </c>
      <c r="D176" s="381" t="s">
        <v>22</v>
      </c>
      <c r="E176" s="383">
        <v>67.650000000000006</v>
      </c>
      <c r="F176" s="383">
        <v>6.7650000000000002E-2</v>
      </c>
    </row>
    <row r="177" spans="1:7" s="379" customFormat="1" outlineLevel="1">
      <c r="A177" s="380" t="s">
        <v>471</v>
      </c>
      <c r="B177" s="381" t="s">
        <v>466</v>
      </c>
      <c r="C177" s="382" t="s">
        <v>467</v>
      </c>
      <c r="D177" s="381" t="s">
        <v>22</v>
      </c>
      <c r="E177" s="383">
        <v>33</v>
      </c>
      <c r="F177" s="383">
        <v>3.3000000000000002E-2</v>
      </c>
    </row>
    <row r="178" spans="1:7" s="379" customFormat="1" outlineLevel="1">
      <c r="A178" s="380" t="s">
        <v>474</v>
      </c>
      <c r="B178" s="381" t="s">
        <v>599</v>
      </c>
      <c r="C178" s="382" t="s">
        <v>600</v>
      </c>
      <c r="D178" s="381" t="s">
        <v>22</v>
      </c>
      <c r="E178" s="383">
        <v>34.799999999999997</v>
      </c>
      <c r="F178" s="383">
        <v>3.4799999999999998E-2</v>
      </c>
    </row>
    <row r="179" spans="1:7" s="379" customFormat="1" outlineLevel="1">
      <c r="A179" s="380" t="s">
        <v>477</v>
      </c>
      <c r="B179" s="381" t="s">
        <v>602</v>
      </c>
      <c r="C179" s="382" t="s">
        <v>603</v>
      </c>
      <c r="D179" s="381" t="s">
        <v>22</v>
      </c>
      <c r="E179" s="383">
        <v>16.5</v>
      </c>
      <c r="F179" s="383">
        <v>1.6500000000000001E-2</v>
      </c>
    </row>
    <row r="180" spans="1:7" s="379" customFormat="1" outlineLevel="1">
      <c r="A180" s="380" t="s">
        <v>480</v>
      </c>
      <c r="B180" s="381" t="s">
        <v>414</v>
      </c>
      <c r="C180" s="382" t="s">
        <v>132</v>
      </c>
      <c r="D180" s="381" t="s">
        <v>22</v>
      </c>
      <c r="E180" s="383">
        <v>0.8</v>
      </c>
      <c r="F180" s="383">
        <v>8.0000000000000004E-4</v>
      </c>
    </row>
    <row r="181" spans="1:7" s="388" customFormat="1" outlineLevel="1">
      <c r="A181" s="384" t="s">
        <v>483</v>
      </c>
      <c r="B181" s="385" t="s">
        <v>606</v>
      </c>
      <c r="C181" s="386" t="s">
        <v>607</v>
      </c>
      <c r="D181" s="385" t="s">
        <v>23</v>
      </c>
      <c r="E181" s="387">
        <v>0.185</v>
      </c>
      <c r="F181" s="387">
        <v>1.85E-4</v>
      </c>
    </row>
    <row r="182" spans="1:7" s="388" customFormat="1" outlineLevel="1">
      <c r="A182" s="389" t="s">
        <v>484</v>
      </c>
      <c r="B182" s="390" t="s">
        <v>489</v>
      </c>
      <c r="C182" s="391" t="s">
        <v>490</v>
      </c>
      <c r="D182" s="390" t="s">
        <v>404</v>
      </c>
      <c r="E182" s="392">
        <v>3.3</v>
      </c>
      <c r="F182" s="392">
        <v>3.3E-3</v>
      </c>
    </row>
    <row r="183" spans="1:7" s="335" customFormat="1" ht="26.4">
      <c r="A183" s="364" t="s">
        <v>495</v>
      </c>
      <c r="B183" s="365" t="s">
        <v>523</v>
      </c>
      <c r="C183" s="365" t="s">
        <v>1226</v>
      </c>
      <c r="D183" s="366" t="s">
        <v>285</v>
      </c>
      <c r="E183" s="393">
        <v>40</v>
      </c>
      <c r="F183" s="394"/>
      <c r="G183" s="369"/>
    </row>
    <row r="184" spans="1:7" s="335" customFormat="1" ht="26.4">
      <c r="A184" s="364" t="s">
        <v>507</v>
      </c>
      <c r="B184" s="365" t="s">
        <v>523</v>
      </c>
      <c r="C184" s="365" t="s">
        <v>652</v>
      </c>
      <c r="D184" s="366" t="s">
        <v>285</v>
      </c>
      <c r="E184" s="393">
        <v>54</v>
      </c>
      <c r="F184" s="394"/>
      <c r="G184" s="369"/>
    </row>
    <row r="185" spans="1:7" s="335" customFormat="1">
      <c r="A185" s="364" t="s">
        <v>516</v>
      </c>
      <c r="B185" s="365" t="s">
        <v>523</v>
      </c>
      <c r="C185" s="365" t="s">
        <v>656</v>
      </c>
      <c r="D185" s="366" t="s">
        <v>23</v>
      </c>
      <c r="E185" s="393">
        <v>0.10920000000000001</v>
      </c>
      <c r="F185" s="394"/>
      <c r="G185" s="369"/>
    </row>
    <row r="186" spans="1:7" s="335" customFormat="1">
      <c r="A186" s="364" t="s">
        <v>519</v>
      </c>
      <c r="B186" s="365" t="s">
        <v>523</v>
      </c>
      <c r="C186" s="365" t="s">
        <v>524</v>
      </c>
      <c r="D186" s="366" t="s">
        <v>131</v>
      </c>
      <c r="E186" s="393">
        <v>9.07</v>
      </c>
      <c r="F186" s="394"/>
      <c r="G186" s="369"/>
    </row>
    <row r="187" spans="1:7" s="335" customFormat="1">
      <c r="A187" s="364" t="s">
        <v>522</v>
      </c>
      <c r="B187" s="365" t="s">
        <v>523</v>
      </c>
      <c r="C187" s="365" t="s">
        <v>1227</v>
      </c>
      <c r="D187" s="366" t="s">
        <v>404</v>
      </c>
      <c r="E187" s="393">
        <v>7</v>
      </c>
      <c r="F187" s="394"/>
      <c r="G187" s="369"/>
    </row>
    <row r="188" spans="1:7" s="335" customFormat="1">
      <c r="A188" s="364" t="s">
        <v>525</v>
      </c>
      <c r="B188" s="365" t="s">
        <v>523</v>
      </c>
      <c r="C188" s="365" t="s">
        <v>980</v>
      </c>
      <c r="D188" s="366" t="s">
        <v>404</v>
      </c>
      <c r="E188" s="393">
        <v>8</v>
      </c>
      <c r="F188" s="394"/>
      <c r="G188" s="369"/>
    </row>
    <row r="189" spans="1:7" s="335" customFormat="1" ht="26.4">
      <c r="A189" s="364" t="s">
        <v>528</v>
      </c>
      <c r="B189" s="365" t="s">
        <v>815</v>
      </c>
      <c r="C189" s="365" t="s">
        <v>816</v>
      </c>
      <c r="D189" s="366" t="s">
        <v>1</v>
      </c>
      <c r="E189" s="367">
        <v>0.73799999999999999</v>
      </c>
      <c r="F189" s="368"/>
      <c r="G189" s="369"/>
    </row>
    <row r="190" spans="1:7" s="374" customFormat="1" outlineLevel="1">
      <c r="A190" s="370" t="s">
        <v>531</v>
      </c>
      <c r="B190" s="371" t="s">
        <v>18</v>
      </c>
      <c r="C190" s="372" t="s">
        <v>20</v>
      </c>
      <c r="D190" s="371" t="s">
        <v>21</v>
      </c>
      <c r="E190" s="373">
        <v>8.6020000000000003</v>
      </c>
      <c r="F190" s="373">
        <v>6.3483000000000001</v>
      </c>
    </row>
    <row r="191" spans="1:7" s="379" customFormat="1" outlineLevel="1">
      <c r="A191" s="375" t="s">
        <v>532</v>
      </c>
      <c r="B191" s="376" t="s">
        <v>167</v>
      </c>
      <c r="C191" s="377" t="s">
        <v>132</v>
      </c>
      <c r="D191" s="376" t="s">
        <v>22</v>
      </c>
      <c r="E191" s="378">
        <v>0.06</v>
      </c>
      <c r="F191" s="378">
        <v>4.428E-2</v>
      </c>
    </row>
    <row r="192" spans="1:7" s="388" customFormat="1" outlineLevel="1">
      <c r="A192" s="384" t="s">
        <v>533</v>
      </c>
      <c r="B192" s="385" t="s">
        <v>118</v>
      </c>
      <c r="C192" s="386" t="s">
        <v>117</v>
      </c>
      <c r="D192" s="385" t="s">
        <v>23</v>
      </c>
      <c r="E192" s="387">
        <v>1.7999999999999999E-2</v>
      </c>
      <c r="F192" s="387">
        <v>1.3284000000000001E-2</v>
      </c>
    </row>
    <row r="193" spans="1:7" s="388" customFormat="1" outlineLevel="1">
      <c r="A193" s="389" t="s">
        <v>534</v>
      </c>
      <c r="B193" s="390" t="s">
        <v>821</v>
      </c>
      <c r="C193" s="391" t="s">
        <v>822</v>
      </c>
      <c r="D193" s="390" t="s">
        <v>23</v>
      </c>
      <c r="E193" s="392">
        <v>2.5999999999999999E-3</v>
      </c>
      <c r="F193" s="392">
        <v>1.9189999999999999E-3</v>
      </c>
    </row>
    <row r="194" spans="1:7" s="335" customFormat="1" ht="26.4">
      <c r="A194" s="364" t="s">
        <v>538</v>
      </c>
      <c r="B194" s="365" t="s">
        <v>1228</v>
      </c>
      <c r="C194" s="365" t="s">
        <v>1229</v>
      </c>
      <c r="D194" s="366" t="s">
        <v>826</v>
      </c>
      <c r="E194" s="367">
        <v>7</v>
      </c>
      <c r="F194" s="368"/>
      <c r="G194" s="369"/>
    </row>
    <row r="195" spans="1:7" s="374" customFormat="1" outlineLevel="1">
      <c r="A195" s="370" t="s">
        <v>541</v>
      </c>
      <c r="B195" s="371" t="s">
        <v>18</v>
      </c>
      <c r="C195" s="372" t="s">
        <v>20</v>
      </c>
      <c r="D195" s="371" t="s">
        <v>21</v>
      </c>
      <c r="E195" s="373">
        <v>1.03</v>
      </c>
      <c r="F195" s="373">
        <v>7.21</v>
      </c>
    </row>
    <row r="196" spans="1:7" s="388" customFormat="1" outlineLevel="1">
      <c r="A196" s="395" t="s">
        <v>542</v>
      </c>
      <c r="B196" s="396" t="s">
        <v>829</v>
      </c>
      <c r="C196" s="397" t="s">
        <v>830</v>
      </c>
      <c r="D196" s="396" t="s">
        <v>21</v>
      </c>
      <c r="E196" s="398">
        <v>0.13</v>
      </c>
      <c r="F196" s="398">
        <v>0.91</v>
      </c>
    </row>
    <row r="197" spans="1:7" s="388" customFormat="1" outlineLevel="1">
      <c r="A197" s="395" t="s">
        <v>543</v>
      </c>
      <c r="B197" s="396" t="s">
        <v>832</v>
      </c>
      <c r="C197" s="397" t="s">
        <v>833</v>
      </c>
      <c r="D197" s="396" t="s">
        <v>21</v>
      </c>
      <c r="E197" s="398">
        <v>7.0000000000000007E-2</v>
      </c>
      <c r="F197" s="398">
        <v>0.49</v>
      </c>
    </row>
    <row r="198" spans="1:7" s="379" customFormat="1" outlineLevel="1">
      <c r="A198" s="375" t="s">
        <v>544</v>
      </c>
      <c r="B198" s="376" t="s">
        <v>835</v>
      </c>
      <c r="C198" s="377" t="s">
        <v>836</v>
      </c>
      <c r="D198" s="376" t="s">
        <v>22</v>
      </c>
      <c r="E198" s="378">
        <v>0.5</v>
      </c>
      <c r="F198" s="378">
        <v>3.5</v>
      </c>
    </row>
    <row r="199" spans="1:7" s="379" customFormat="1" ht="24" outlineLevel="1">
      <c r="A199" s="380" t="s">
        <v>545</v>
      </c>
      <c r="B199" s="381" t="s">
        <v>838</v>
      </c>
      <c r="C199" s="382" t="s">
        <v>839</v>
      </c>
      <c r="D199" s="381" t="s">
        <v>22</v>
      </c>
      <c r="E199" s="383">
        <v>0.57999999999999996</v>
      </c>
      <c r="F199" s="383">
        <v>4.0599999999999996</v>
      </c>
    </row>
    <row r="200" spans="1:7" s="335" customFormat="1" ht="26.4">
      <c r="A200" s="364" t="s">
        <v>547</v>
      </c>
      <c r="B200" s="365" t="s">
        <v>841</v>
      </c>
      <c r="C200" s="365" t="s">
        <v>842</v>
      </c>
      <c r="D200" s="366" t="s">
        <v>826</v>
      </c>
      <c r="E200" s="367">
        <v>9</v>
      </c>
      <c r="F200" s="368"/>
      <c r="G200" s="369"/>
    </row>
    <row r="201" spans="1:7" s="374" customFormat="1" outlineLevel="1">
      <c r="A201" s="370" t="s">
        <v>550</v>
      </c>
      <c r="B201" s="371" t="s">
        <v>18</v>
      </c>
      <c r="C201" s="372" t="s">
        <v>20</v>
      </c>
      <c r="D201" s="371" t="s">
        <v>21</v>
      </c>
      <c r="E201" s="373">
        <v>1.24</v>
      </c>
      <c r="F201" s="373">
        <v>11.16</v>
      </c>
    </row>
    <row r="202" spans="1:7" s="388" customFormat="1" outlineLevel="1">
      <c r="A202" s="395" t="s">
        <v>551</v>
      </c>
      <c r="B202" s="396" t="s">
        <v>829</v>
      </c>
      <c r="C202" s="397" t="s">
        <v>830</v>
      </c>
      <c r="D202" s="396" t="s">
        <v>21</v>
      </c>
      <c r="E202" s="398">
        <v>0.16</v>
      </c>
      <c r="F202" s="398">
        <v>1.44</v>
      </c>
    </row>
    <row r="203" spans="1:7" s="388" customFormat="1" outlineLevel="1">
      <c r="A203" s="395" t="s">
        <v>552</v>
      </c>
      <c r="B203" s="396" t="s">
        <v>832</v>
      </c>
      <c r="C203" s="397" t="s">
        <v>833</v>
      </c>
      <c r="D203" s="396" t="s">
        <v>21</v>
      </c>
      <c r="E203" s="398">
        <v>0.09</v>
      </c>
      <c r="F203" s="398">
        <v>0.81</v>
      </c>
    </row>
    <row r="204" spans="1:7" s="379" customFormat="1" outlineLevel="1">
      <c r="A204" s="375" t="s">
        <v>553</v>
      </c>
      <c r="B204" s="376" t="s">
        <v>835</v>
      </c>
      <c r="C204" s="377" t="s">
        <v>836</v>
      </c>
      <c r="D204" s="376" t="s">
        <v>22</v>
      </c>
      <c r="E204" s="378">
        <v>0.6</v>
      </c>
      <c r="F204" s="378">
        <v>5.4</v>
      </c>
    </row>
    <row r="205" spans="1:7" s="379" customFormat="1" ht="24" outlineLevel="1">
      <c r="A205" s="380" t="s">
        <v>554</v>
      </c>
      <c r="B205" s="381" t="s">
        <v>838</v>
      </c>
      <c r="C205" s="382" t="s">
        <v>839</v>
      </c>
      <c r="D205" s="381" t="s">
        <v>22</v>
      </c>
      <c r="E205" s="383">
        <v>0.7</v>
      </c>
      <c r="F205" s="383">
        <v>6.3</v>
      </c>
    </row>
    <row r="206" spans="1:7" s="335" customFormat="1">
      <c r="A206" s="364" t="s">
        <v>556</v>
      </c>
      <c r="B206" s="365" t="s">
        <v>849</v>
      </c>
      <c r="C206" s="365" t="s">
        <v>850</v>
      </c>
      <c r="D206" s="366" t="s">
        <v>23</v>
      </c>
      <c r="E206" s="367">
        <v>2.92E-2</v>
      </c>
      <c r="F206" s="368"/>
      <c r="G206" s="369"/>
    </row>
    <row r="207" spans="1:7" s="374" customFormat="1" outlineLevel="1">
      <c r="A207" s="370" t="s">
        <v>559</v>
      </c>
      <c r="B207" s="371" t="s">
        <v>18</v>
      </c>
      <c r="C207" s="372" t="s">
        <v>20</v>
      </c>
      <c r="D207" s="371" t="s">
        <v>21</v>
      </c>
      <c r="E207" s="373">
        <v>312.7</v>
      </c>
      <c r="F207" s="373">
        <v>9.1308000000000007</v>
      </c>
    </row>
    <row r="208" spans="1:7" s="379" customFormat="1" outlineLevel="1">
      <c r="A208" s="375" t="s">
        <v>560</v>
      </c>
      <c r="B208" s="376" t="s">
        <v>667</v>
      </c>
      <c r="C208" s="377" t="s">
        <v>668</v>
      </c>
      <c r="D208" s="376" t="s">
        <v>22</v>
      </c>
      <c r="E208" s="378">
        <v>103.16</v>
      </c>
      <c r="F208" s="378">
        <v>3.0123000000000002</v>
      </c>
    </row>
    <row r="209" spans="1:7" s="379" customFormat="1" outlineLevel="1">
      <c r="A209" s="380" t="s">
        <v>561</v>
      </c>
      <c r="B209" s="381" t="s">
        <v>167</v>
      </c>
      <c r="C209" s="382" t="s">
        <v>132</v>
      </c>
      <c r="D209" s="381" t="s">
        <v>22</v>
      </c>
      <c r="E209" s="383">
        <v>2.19</v>
      </c>
      <c r="F209" s="383">
        <v>6.3948000000000005E-2</v>
      </c>
    </row>
    <row r="210" spans="1:7" s="388" customFormat="1" outlineLevel="1">
      <c r="A210" s="384" t="s">
        <v>562</v>
      </c>
      <c r="B210" s="385" t="s">
        <v>855</v>
      </c>
      <c r="C210" s="386" t="s">
        <v>856</v>
      </c>
      <c r="D210" s="385" t="s">
        <v>23</v>
      </c>
      <c r="E210" s="387">
        <v>0.09</v>
      </c>
      <c r="F210" s="387">
        <v>2.6280000000000001E-3</v>
      </c>
    </row>
    <row r="211" spans="1:7" s="335" customFormat="1">
      <c r="A211" s="364" t="s">
        <v>565</v>
      </c>
      <c r="B211" s="365" t="s">
        <v>523</v>
      </c>
      <c r="C211" s="365" t="s">
        <v>1230</v>
      </c>
      <c r="D211" s="366" t="s">
        <v>404</v>
      </c>
      <c r="E211" s="393">
        <v>2</v>
      </c>
      <c r="F211" s="394"/>
      <c r="G211" s="369"/>
    </row>
    <row r="212" spans="1:7" ht="15.75" customHeight="1">
      <c r="A212" s="361" t="s">
        <v>863</v>
      </c>
      <c r="B212" s="362"/>
      <c r="C212" s="362"/>
      <c r="D212" s="362"/>
      <c r="E212" s="362"/>
      <c r="F212" s="363"/>
    </row>
    <row r="213" spans="1:7" s="335" customFormat="1">
      <c r="A213" s="364" t="s">
        <v>574</v>
      </c>
      <c r="B213" s="365" t="s">
        <v>100</v>
      </c>
      <c r="C213" s="365" t="s">
        <v>101</v>
      </c>
      <c r="D213" s="366" t="s">
        <v>1</v>
      </c>
      <c r="E213" s="367">
        <v>0.64639999999999997</v>
      </c>
      <c r="F213" s="368"/>
      <c r="G213" s="369"/>
    </row>
    <row r="214" spans="1:7" s="374" customFormat="1" outlineLevel="1">
      <c r="A214" s="370" t="s">
        <v>576</v>
      </c>
      <c r="B214" s="371" t="s">
        <v>18</v>
      </c>
      <c r="C214" s="372" t="s">
        <v>20</v>
      </c>
      <c r="D214" s="371" t="s">
        <v>21</v>
      </c>
      <c r="E214" s="373">
        <v>13.3</v>
      </c>
      <c r="F214" s="373">
        <v>8.5970999999999993</v>
      </c>
    </row>
    <row r="215" spans="1:7" s="335" customFormat="1" ht="26.4">
      <c r="A215" s="364" t="s">
        <v>582</v>
      </c>
      <c r="B215" s="365" t="s">
        <v>98</v>
      </c>
      <c r="C215" s="365" t="s">
        <v>99</v>
      </c>
      <c r="D215" s="366" t="s">
        <v>23</v>
      </c>
      <c r="E215" s="367">
        <v>1.8347</v>
      </c>
      <c r="F215" s="368"/>
      <c r="G215" s="369"/>
    </row>
    <row r="216" spans="1:7" s="374" customFormat="1" outlineLevel="1">
      <c r="A216" s="370" t="s">
        <v>583</v>
      </c>
      <c r="B216" s="371" t="s">
        <v>18</v>
      </c>
      <c r="C216" s="372" t="s">
        <v>20</v>
      </c>
      <c r="D216" s="371" t="s">
        <v>21</v>
      </c>
      <c r="E216" s="373">
        <v>0.57769999999999999</v>
      </c>
      <c r="F216" s="373">
        <v>1.0599000000000001</v>
      </c>
    </row>
    <row r="217" spans="1:7" s="379" customFormat="1" outlineLevel="1">
      <c r="A217" s="375" t="s">
        <v>1002</v>
      </c>
      <c r="B217" s="376" t="s">
        <v>190</v>
      </c>
      <c r="C217" s="377" t="s">
        <v>191</v>
      </c>
      <c r="D217" s="376" t="s">
        <v>22</v>
      </c>
      <c r="E217" s="378">
        <v>0.28999999999999998</v>
      </c>
      <c r="F217" s="378">
        <v>0.53206299999999995</v>
      </c>
    </row>
    <row r="218" spans="1:7" s="335" customFormat="1" ht="52.8">
      <c r="A218" s="364" t="s">
        <v>584</v>
      </c>
      <c r="B218" s="365" t="s">
        <v>188</v>
      </c>
      <c r="C218" s="365" t="s">
        <v>189</v>
      </c>
      <c r="D218" s="366" t="s">
        <v>23</v>
      </c>
      <c r="E218" s="367">
        <v>1.8347</v>
      </c>
      <c r="F218" s="368"/>
      <c r="G218" s="369"/>
    </row>
    <row r="219" spans="1:7" s="379" customFormat="1" outlineLevel="1">
      <c r="A219" s="375" t="s">
        <v>588</v>
      </c>
      <c r="B219" s="376" t="s">
        <v>190</v>
      </c>
      <c r="C219" s="377" t="s">
        <v>191</v>
      </c>
      <c r="D219" s="376" t="s">
        <v>22</v>
      </c>
      <c r="E219" s="378">
        <v>6.9536000000000001E-2</v>
      </c>
      <c r="F219" s="378">
        <v>0.127578</v>
      </c>
    </row>
    <row r="220" spans="1:7" s="335" customFormat="1">
      <c r="A220" s="364" t="s">
        <v>609</v>
      </c>
      <c r="B220" s="365" t="s">
        <v>129</v>
      </c>
      <c r="C220" s="365" t="s">
        <v>1231</v>
      </c>
      <c r="D220" s="366" t="s">
        <v>127</v>
      </c>
      <c r="E220" s="367">
        <v>4</v>
      </c>
      <c r="F220" s="368"/>
      <c r="G220" s="369"/>
    </row>
    <row r="221" spans="1:7" s="374" customFormat="1" outlineLevel="1">
      <c r="A221" s="370" t="s">
        <v>612</v>
      </c>
      <c r="B221" s="371" t="s">
        <v>18</v>
      </c>
      <c r="C221" s="372" t="s">
        <v>20</v>
      </c>
      <c r="D221" s="371" t="s">
        <v>21</v>
      </c>
      <c r="E221" s="373">
        <v>2.2692999999999999</v>
      </c>
      <c r="F221" s="373">
        <f>E221*E220</f>
        <v>9.0771999999999995</v>
      </c>
    </row>
    <row r="222" spans="1:7" s="388" customFormat="1" outlineLevel="1">
      <c r="A222" s="384" t="s">
        <v>613</v>
      </c>
      <c r="B222" s="385" t="s">
        <v>875</v>
      </c>
      <c r="C222" s="386" t="s">
        <v>876</v>
      </c>
      <c r="D222" s="385" t="s">
        <v>285</v>
      </c>
      <c r="E222" s="387">
        <v>9.89</v>
      </c>
      <c r="F222" s="387">
        <f>E222*E220</f>
        <v>39.56</v>
      </c>
    </row>
    <row r="223" spans="1:7" s="388" customFormat="1" outlineLevel="1">
      <c r="A223" s="389" t="s">
        <v>614</v>
      </c>
      <c r="B223" s="390" t="s">
        <v>878</v>
      </c>
      <c r="C223" s="391" t="s">
        <v>879</v>
      </c>
      <c r="D223" s="390" t="s">
        <v>25</v>
      </c>
      <c r="E223" s="392">
        <v>0.48799999999999999</v>
      </c>
      <c r="F223" s="392">
        <f>E223*E220</f>
        <v>1.952</v>
      </c>
    </row>
    <row r="224" spans="1:7" s="335" customFormat="1">
      <c r="A224" s="364" t="s">
        <v>623</v>
      </c>
      <c r="B224" s="365" t="s">
        <v>129</v>
      </c>
      <c r="C224" s="365" t="s">
        <v>872</v>
      </c>
      <c r="D224" s="366" t="s">
        <v>127</v>
      </c>
      <c r="E224" s="367">
        <f>54/10</f>
        <v>5.4</v>
      </c>
      <c r="F224" s="368"/>
      <c r="G224" s="369"/>
    </row>
    <row r="225" spans="1:7" s="374" customFormat="1" outlineLevel="1">
      <c r="A225" s="370" t="s">
        <v>626</v>
      </c>
      <c r="B225" s="371" t="s">
        <v>18</v>
      </c>
      <c r="C225" s="372" t="s">
        <v>20</v>
      </c>
      <c r="D225" s="371" t="s">
        <v>21</v>
      </c>
      <c r="E225" s="373">
        <v>2.8288000000000002</v>
      </c>
      <c r="F225" s="399">
        <f>E225*E224</f>
        <v>15.275520000000002</v>
      </c>
    </row>
    <row r="226" spans="1:7" s="388" customFormat="1" outlineLevel="1">
      <c r="A226" s="384" t="s">
        <v>627</v>
      </c>
      <c r="B226" s="385" t="s">
        <v>875</v>
      </c>
      <c r="C226" s="386" t="s">
        <v>876</v>
      </c>
      <c r="D226" s="385" t="s">
        <v>285</v>
      </c>
      <c r="E226" s="387">
        <v>11.58</v>
      </c>
      <c r="F226" s="387">
        <f>E226*E224</f>
        <v>62.532000000000004</v>
      </c>
    </row>
    <row r="227" spans="1:7" s="388" customFormat="1" outlineLevel="1">
      <c r="A227" s="389" t="s">
        <v>628</v>
      </c>
      <c r="B227" s="390" t="s">
        <v>878</v>
      </c>
      <c r="C227" s="391" t="s">
        <v>879</v>
      </c>
      <c r="D227" s="390" t="s">
        <v>25</v>
      </c>
      <c r="E227" s="392">
        <v>0.5897</v>
      </c>
      <c r="F227" s="400">
        <f>E227*E224</f>
        <v>3.1843800000000004</v>
      </c>
    </row>
    <row r="228" spans="1:7" s="335" customFormat="1" ht="26.4">
      <c r="A228" s="364" t="s">
        <v>637</v>
      </c>
      <c r="B228" s="365" t="s">
        <v>124</v>
      </c>
      <c r="C228" s="365" t="s">
        <v>1232</v>
      </c>
      <c r="D228" s="366" t="s">
        <v>1</v>
      </c>
      <c r="E228" s="367">
        <v>0.97409999999999997</v>
      </c>
      <c r="F228" s="368"/>
      <c r="G228" s="369"/>
    </row>
    <row r="229" spans="1:7" s="374" customFormat="1" outlineLevel="1">
      <c r="A229" s="370" t="s">
        <v>640</v>
      </c>
      <c r="B229" s="371" t="s">
        <v>18</v>
      </c>
      <c r="C229" s="372" t="s">
        <v>20</v>
      </c>
      <c r="D229" s="371" t="s">
        <v>21</v>
      </c>
      <c r="E229" s="373">
        <v>31.98</v>
      </c>
      <c r="F229" s="373">
        <v>31.151700000000002</v>
      </c>
    </row>
    <row r="230" spans="1:7" s="379" customFormat="1" outlineLevel="1">
      <c r="A230" s="375" t="s">
        <v>641</v>
      </c>
      <c r="B230" s="376" t="s">
        <v>388</v>
      </c>
      <c r="C230" s="377" t="s">
        <v>389</v>
      </c>
      <c r="D230" s="376" t="s">
        <v>22</v>
      </c>
      <c r="E230" s="378">
        <v>0.23</v>
      </c>
      <c r="F230" s="378">
        <v>0.22404299999999999</v>
      </c>
    </row>
    <row r="231" spans="1:7" s="379" customFormat="1" outlineLevel="1">
      <c r="A231" s="380" t="s">
        <v>642</v>
      </c>
      <c r="B231" s="381" t="s">
        <v>889</v>
      </c>
      <c r="C231" s="382" t="s">
        <v>890</v>
      </c>
      <c r="D231" s="381" t="s">
        <v>22</v>
      </c>
      <c r="E231" s="383">
        <v>1.26</v>
      </c>
      <c r="F231" s="383">
        <v>1.2274</v>
      </c>
    </row>
    <row r="232" spans="1:7" s="379" customFormat="1" outlineLevel="1">
      <c r="A232" s="380" t="s">
        <v>643</v>
      </c>
      <c r="B232" s="381" t="s">
        <v>414</v>
      </c>
      <c r="C232" s="382" t="s">
        <v>132</v>
      </c>
      <c r="D232" s="381" t="s">
        <v>22</v>
      </c>
      <c r="E232" s="383">
        <v>0.47</v>
      </c>
      <c r="F232" s="383">
        <v>0.45782699999999998</v>
      </c>
    </row>
    <row r="233" spans="1:7" s="388" customFormat="1" outlineLevel="1">
      <c r="A233" s="384" t="s">
        <v>644</v>
      </c>
      <c r="B233" s="385" t="s">
        <v>120</v>
      </c>
      <c r="C233" s="386" t="s">
        <v>119</v>
      </c>
      <c r="D233" s="385" t="s">
        <v>23</v>
      </c>
      <c r="E233" s="387">
        <v>1.26E-2</v>
      </c>
      <c r="F233" s="387">
        <v>1.2274E-2</v>
      </c>
    </row>
    <row r="234" spans="1:7" s="388" customFormat="1" outlineLevel="1">
      <c r="A234" s="389" t="s">
        <v>645</v>
      </c>
      <c r="B234" s="390" t="s">
        <v>118</v>
      </c>
      <c r="C234" s="391" t="s">
        <v>117</v>
      </c>
      <c r="D234" s="390" t="s">
        <v>23</v>
      </c>
      <c r="E234" s="392">
        <v>1.2600000000000001E-3</v>
      </c>
      <c r="F234" s="392">
        <v>1.227E-3</v>
      </c>
    </row>
    <row r="235" spans="1:7" s="388" customFormat="1" outlineLevel="1">
      <c r="A235" s="389" t="s">
        <v>646</v>
      </c>
      <c r="B235" s="390" t="s">
        <v>895</v>
      </c>
      <c r="C235" s="391" t="s">
        <v>896</v>
      </c>
      <c r="D235" s="390" t="s">
        <v>96</v>
      </c>
      <c r="E235" s="392">
        <v>115</v>
      </c>
      <c r="F235" s="392">
        <v>112.0215</v>
      </c>
    </row>
    <row r="236" spans="1:7" s="388" customFormat="1" outlineLevel="1">
      <c r="A236" s="389" t="s">
        <v>647</v>
      </c>
      <c r="B236" s="390" t="s">
        <v>116</v>
      </c>
      <c r="C236" s="391" t="s">
        <v>115</v>
      </c>
      <c r="D236" s="390" t="s">
        <v>23</v>
      </c>
      <c r="E236" s="392">
        <v>0.03</v>
      </c>
      <c r="F236" s="392">
        <v>2.9222999999999999E-2</v>
      </c>
    </row>
    <row r="237" spans="1:7" s="388" customFormat="1" outlineLevel="1">
      <c r="A237" s="389" t="s">
        <v>648</v>
      </c>
      <c r="B237" s="390" t="s">
        <v>108</v>
      </c>
      <c r="C237" s="391" t="s">
        <v>109</v>
      </c>
      <c r="D237" s="390" t="s">
        <v>23</v>
      </c>
      <c r="E237" s="392">
        <v>4.7300000000000002E-2</v>
      </c>
      <c r="F237" s="392">
        <v>4.6074999999999998E-2</v>
      </c>
    </row>
    <row r="238" spans="1:7" ht="15.75" customHeight="1">
      <c r="A238" s="361" t="s">
        <v>899</v>
      </c>
      <c r="B238" s="362"/>
      <c r="C238" s="362"/>
      <c r="D238" s="362"/>
      <c r="E238" s="362"/>
      <c r="F238" s="363"/>
    </row>
    <row r="239" spans="1:7" s="335" customFormat="1" ht="26.4">
      <c r="A239" s="364" t="s">
        <v>651</v>
      </c>
      <c r="B239" s="365" t="s">
        <v>901</v>
      </c>
      <c r="C239" s="365" t="s">
        <v>902</v>
      </c>
      <c r="D239" s="366" t="s">
        <v>404</v>
      </c>
      <c r="E239" s="367">
        <v>6</v>
      </c>
      <c r="F239" s="368"/>
      <c r="G239" s="369"/>
    </row>
    <row r="240" spans="1:7" s="374" customFormat="1" outlineLevel="1">
      <c r="A240" s="370" t="s">
        <v>1233</v>
      </c>
      <c r="B240" s="371" t="s">
        <v>18</v>
      </c>
      <c r="C240" s="372" t="s">
        <v>20</v>
      </c>
      <c r="D240" s="371" t="s">
        <v>21</v>
      </c>
      <c r="E240" s="373">
        <v>1.071</v>
      </c>
      <c r="F240" s="373">
        <v>6.4260000000000002</v>
      </c>
    </row>
    <row r="241" spans="1:7" s="379" customFormat="1" outlineLevel="1">
      <c r="A241" s="375" t="s">
        <v>1234</v>
      </c>
      <c r="B241" s="376" t="s">
        <v>371</v>
      </c>
      <c r="C241" s="377" t="s">
        <v>372</v>
      </c>
      <c r="D241" s="376" t="s">
        <v>22</v>
      </c>
      <c r="E241" s="378">
        <v>0.20024</v>
      </c>
      <c r="F241" s="378">
        <v>1.2014</v>
      </c>
    </row>
    <row r="242" spans="1:7" s="379" customFormat="1" outlineLevel="1">
      <c r="A242" s="380" t="s">
        <v>1235</v>
      </c>
      <c r="B242" s="381" t="s">
        <v>442</v>
      </c>
      <c r="C242" s="382" t="s">
        <v>443</v>
      </c>
      <c r="D242" s="381" t="s">
        <v>22</v>
      </c>
      <c r="E242" s="383">
        <v>0.47449999999999998</v>
      </c>
      <c r="F242" s="383">
        <v>2.847</v>
      </c>
    </row>
    <row r="243" spans="1:7" s="388" customFormat="1" outlineLevel="1">
      <c r="A243" s="384" t="s">
        <v>1236</v>
      </c>
      <c r="B243" s="385" t="s">
        <v>445</v>
      </c>
      <c r="C243" s="386" t="s">
        <v>446</v>
      </c>
      <c r="D243" s="385" t="s">
        <v>25</v>
      </c>
      <c r="E243" s="387">
        <v>1.04</v>
      </c>
      <c r="F243" s="387">
        <v>6.24</v>
      </c>
    </row>
    <row r="244" spans="1:7" s="388" customFormat="1" outlineLevel="1">
      <c r="A244" s="389" t="s">
        <v>1237</v>
      </c>
      <c r="B244" s="390" t="s">
        <v>448</v>
      </c>
      <c r="C244" s="391" t="s">
        <v>449</v>
      </c>
      <c r="D244" s="390" t="s">
        <v>131</v>
      </c>
      <c r="E244" s="392">
        <v>0.26</v>
      </c>
      <c r="F244" s="392">
        <v>1.56</v>
      </c>
    </row>
    <row r="245" spans="1:7" s="335" customFormat="1" ht="26.4">
      <c r="A245" s="364" t="s">
        <v>653</v>
      </c>
      <c r="B245" s="365" t="s">
        <v>909</v>
      </c>
      <c r="C245" s="365" t="s">
        <v>910</v>
      </c>
      <c r="D245" s="366" t="s">
        <v>911</v>
      </c>
      <c r="E245" s="367">
        <v>0.06</v>
      </c>
      <c r="F245" s="368"/>
      <c r="G245" s="369"/>
    </row>
    <row r="246" spans="1:7" s="374" customFormat="1" outlineLevel="1">
      <c r="A246" s="370" t="s">
        <v>1014</v>
      </c>
      <c r="B246" s="371" t="s">
        <v>18</v>
      </c>
      <c r="C246" s="372" t="s">
        <v>20</v>
      </c>
      <c r="D246" s="371" t="s">
        <v>21</v>
      </c>
      <c r="E246" s="373">
        <v>153</v>
      </c>
      <c r="F246" s="373">
        <v>9.18</v>
      </c>
    </row>
    <row r="247" spans="1:7" s="379" customFormat="1" outlineLevel="1">
      <c r="A247" s="375" t="s">
        <v>1015</v>
      </c>
      <c r="B247" s="376" t="s">
        <v>371</v>
      </c>
      <c r="C247" s="377" t="s">
        <v>372</v>
      </c>
      <c r="D247" s="376" t="s">
        <v>22</v>
      </c>
      <c r="E247" s="378">
        <v>25.03</v>
      </c>
      <c r="F247" s="378">
        <v>1.5018</v>
      </c>
    </row>
    <row r="248" spans="1:7" s="379" customFormat="1" outlineLevel="1">
      <c r="A248" s="380" t="s">
        <v>1016</v>
      </c>
      <c r="B248" s="381" t="s">
        <v>478</v>
      </c>
      <c r="C248" s="382" t="s">
        <v>479</v>
      </c>
      <c r="D248" s="381" t="s">
        <v>22</v>
      </c>
      <c r="E248" s="383">
        <v>5.96</v>
      </c>
      <c r="F248" s="383">
        <v>0.35759999999999997</v>
      </c>
    </row>
    <row r="249" spans="1:7" s="379" customFormat="1" outlineLevel="1">
      <c r="A249" s="380" t="s">
        <v>1017</v>
      </c>
      <c r="B249" s="381" t="s">
        <v>167</v>
      </c>
      <c r="C249" s="382" t="s">
        <v>132</v>
      </c>
      <c r="D249" s="381" t="s">
        <v>22</v>
      </c>
      <c r="E249" s="383">
        <v>8.2100000000000009</v>
      </c>
      <c r="F249" s="383">
        <v>0.49259999999999998</v>
      </c>
    </row>
    <row r="250" spans="1:7" s="388" customFormat="1" outlineLevel="1">
      <c r="A250" s="384" t="s">
        <v>1018</v>
      </c>
      <c r="B250" s="385" t="s">
        <v>416</v>
      </c>
      <c r="C250" s="386" t="s">
        <v>417</v>
      </c>
      <c r="D250" s="385" t="s">
        <v>25</v>
      </c>
      <c r="E250" s="387">
        <v>15.7</v>
      </c>
      <c r="F250" s="387">
        <v>0.94199999999999995</v>
      </c>
    </row>
    <row r="251" spans="1:7" s="388" customFormat="1" outlineLevel="1">
      <c r="A251" s="389" t="s">
        <v>1019</v>
      </c>
      <c r="B251" s="390" t="s">
        <v>918</v>
      </c>
      <c r="C251" s="391" t="s">
        <v>919</v>
      </c>
      <c r="D251" s="390" t="s">
        <v>96</v>
      </c>
      <c r="E251" s="392">
        <v>84</v>
      </c>
      <c r="F251" s="392">
        <v>5.04</v>
      </c>
    </row>
    <row r="252" spans="1:7" s="388" customFormat="1" outlineLevel="1">
      <c r="A252" s="389" t="s">
        <v>1020</v>
      </c>
      <c r="B252" s="390" t="s">
        <v>921</v>
      </c>
      <c r="C252" s="391" t="s">
        <v>922</v>
      </c>
      <c r="D252" s="390" t="s">
        <v>23</v>
      </c>
      <c r="E252" s="392">
        <v>4.4999999999999997E-3</v>
      </c>
      <c r="F252" s="392">
        <v>2.7E-4</v>
      </c>
    </row>
    <row r="253" spans="1:7" s="388" customFormat="1" outlineLevel="1">
      <c r="A253" s="389" t="s">
        <v>1021</v>
      </c>
      <c r="B253" s="390" t="s">
        <v>855</v>
      </c>
      <c r="C253" s="391" t="s">
        <v>856</v>
      </c>
      <c r="D253" s="390" t="s">
        <v>23</v>
      </c>
      <c r="E253" s="392">
        <v>0.02</v>
      </c>
      <c r="F253" s="392">
        <v>1.1999999999999999E-3</v>
      </c>
    </row>
    <row r="254" spans="1:7" s="388" customFormat="1" ht="24" outlineLevel="1">
      <c r="A254" s="389" t="s">
        <v>1022</v>
      </c>
      <c r="B254" s="390" t="s">
        <v>925</v>
      </c>
      <c r="C254" s="391" t="s">
        <v>926</v>
      </c>
      <c r="D254" s="390" t="s">
        <v>25</v>
      </c>
      <c r="E254" s="392">
        <v>0.73599999999999999</v>
      </c>
      <c r="F254" s="392">
        <v>4.4159999999999998E-2</v>
      </c>
    </row>
    <row r="255" spans="1:7" s="388" customFormat="1" ht="36" outlineLevel="1">
      <c r="A255" s="389" t="s">
        <v>1238</v>
      </c>
      <c r="B255" s="390" t="s">
        <v>928</v>
      </c>
      <c r="C255" s="391" t="s">
        <v>929</v>
      </c>
      <c r="D255" s="390" t="s">
        <v>23</v>
      </c>
      <c r="E255" s="392">
        <v>0.13</v>
      </c>
      <c r="F255" s="392">
        <v>7.7999999999999996E-3</v>
      </c>
    </row>
    <row r="256" spans="1:7" s="335" customFormat="1">
      <c r="A256" s="364" t="s">
        <v>655</v>
      </c>
      <c r="B256" s="365" t="s">
        <v>1239</v>
      </c>
      <c r="C256" s="365" t="s">
        <v>1240</v>
      </c>
      <c r="D256" s="366" t="s">
        <v>941</v>
      </c>
      <c r="E256" s="367">
        <v>6</v>
      </c>
      <c r="F256" s="368"/>
      <c r="G256" s="369"/>
    </row>
    <row r="257" spans="1:7" s="374" customFormat="1" outlineLevel="1">
      <c r="A257" s="370" t="s">
        <v>1241</v>
      </c>
      <c r="B257" s="371" t="s">
        <v>18</v>
      </c>
      <c r="C257" s="372" t="s">
        <v>20</v>
      </c>
      <c r="D257" s="371" t="s">
        <v>21</v>
      </c>
      <c r="E257" s="373">
        <v>3.65</v>
      </c>
      <c r="F257" s="373">
        <v>21.9</v>
      </c>
    </row>
    <row r="258" spans="1:7" s="379" customFormat="1" outlineLevel="1">
      <c r="A258" s="375" t="s">
        <v>1242</v>
      </c>
      <c r="B258" s="376" t="s">
        <v>414</v>
      </c>
      <c r="C258" s="377" t="s">
        <v>132</v>
      </c>
      <c r="D258" s="376" t="s">
        <v>22</v>
      </c>
      <c r="E258" s="378">
        <v>0.1</v>
      </c>
      <c r="F258" s="378">
        <v>0.6</v>
      </c>
    </row>
    <row r="259" spans="1:7" s="388" customFormat="1" outlineLevel="1">
      <c r="A259" s="384" t="s">
        <v>1243</v>
      </c>
      <c r="B259" s="385" t="s">
        <v>416</v>
      </c>
      <c r="C259" s="386" t="s">
        <v>417</v>
      </c>
      <c r="D259" s="385" t="s">
        <v>25</v>
      </c>
      <c r="E259" s="387">
        <v>0.35</v>
      </c>
      <c r="F259" s="387">
        <v>2.1</v>
      </c>
    </row>
    <row r="260" spans="1:7" s="388" customFormat="1" outlineLevel="1">
      <c r="A260" s="389" t="s">
        <v>1244</v>
      </c>
      <c r="B260" s="390" t="s">
        <v>946</v>
      </c>
      <c r="C260" s="391" t="s">
        <v>947</v>
      </c>
      <c r="D260" s="390" t="s">
        <v>25</v>
      </c>
      <c r="E260" s="392">
        <v>0.02</v>
      </c>
      <c r="F260" s="392">
        <v>0.12</v>
      </c>
    </row>
    <row r="261" spans="1:7" ht="15.75" customHeight="1">
      <c r="A261" s="361" t="s">
        <v>962</v>
      </c>
      <c r="B261" s="362"/>
      <c r="C261" s="362"/>
      <c r="D261" s="362"/>
      <c r="E261" s="362"/>
      <c r="F261" s="363"/>
    </row>
    <row r="262" spans="1:7" s="335" customFormat="1">
      <c r="A262" s="364" t="s">
        <v>657</v>
      </c>
      <c r="B262" s="365" t="s">
        <v>964</v>
      </c>
      <c r="C262" s="365" t="s">
        <v>1245</v>
      </c>
      <c r="D262" s="366" t="s">
        <v>285</v>
      </c>
      <c r="E262" s="393">
        <v>94</v>
      </c>
      <c r="F262" s="394"/>
      <c r="G262" s="369"/>
    </row>
    <row r="263" spans="1:7" s="335" customFormat="1" ht="26.4">
      <c r="A263" s="364" t="s">
        <v>659</v>
      </c>
      <c r="B263" s="365" t="s">
        <v>964</v>
      </c>
      <c r="C263" s="365" t="s">
        <v>968</v>
      </c>
      <c r="D263" s="366" t="s">
        <v>23</v>
      </c>
      <c r="E263" s="393">
        <v>7.6399999999999996E-2</v>
      </c>
      <c r="F263" s="394"/>
      <c r="G263" s="369"/>
    </row>
    <row r="264" spans="1:7" s="335" customFormat="1" ht="13.8" thickBot="1">
      <c r="A264" s="401"/>
      <c r="B264" s="402"/>
      <c r="C264" s="402"/>
      <c r="D264" s="402"/>
      <c r="E264" s="402"/>
      <c r="F264" s="403"/>
    </row>
    <row r="265" spans="1:7" s="335" customFormat="1" ht="13.8" thickTop="1">
      <c r="A265" s="404" t="s">
        <v>34</v>
      </c>
      <c r="B265" s="405"/>
      <c r="C265" s="405"/>
      <c r="D265" s="406"/>
      <c r="E265" s="407"/>
      <c r="F265" s="408"/>
      <c r="G265" s="369"/>
    </row>
    <row r="266" spans="1:7" s="335" customFormat="1">
      <c r="A266" s="409"/>
      <c r="B266" s="410"/>
      <c r="C266" s="410"/>
      <c r="D266" s="410"/>
      <c r="E266" s="410"/>
      <c r="F266" s="411"/>
    </row>
    <row r="267" spans="1:7" s="335" customFormat="1">
      <c r="A267" s="412"/>
      <c r="B267" s="413"/>
      <c r="C267" s="414" t="s">
        <v>969</v>
      </c>
      <c r="D267" s="415"/>
      <c r="E267" s="416"/>
      <c r="F267" s="417"/>
    </row>
    <row r="268" spans="1:7" s="335" customFormat="1">
      <c r="A268" s="418" t="s">
        <v>18</v>
      </c>
      <c r="B268" s="419" t="s">
        <v>829</v>
      </c>
      <c r="C268" s="419" t="s">
        <v>830</v>
      </c>
      <c r="D268" s="420" t="s">
        <v>21</v>
      </c>
      <c r="E268" s="421"/>
      <c r="F268" s="421">
        <v>2.35</v>
      </c>
    </row>
    <row r="269" spans="1:7" s="335" customFormat="1">
      <c r="A269" s="418" t="s">
        <v>24</v>
      </c>
      <c r="B269" s="419" t="s">
        <v>832</v>
      </c>
      <c r="C269" s="419" t="s">
        <v>833</v>
      </c>
      <c r="D269" s="420" t="s">
        <v>21</v>
      </c>
      <c r="E269" s="421"/>
      <c r="F269" s="421">
        <v>1.3</v>
      </c>
    </row>
    <row r="270" spans="1:7" s="335" customFormat="1">
      <c r="A270" s="412"/>
      <c r="B270" s="413"/>
      <c r="C270" s="414" t="s">
        <v>35</v>
      </c>
      <c r="D270" s="415"/>
      <c r="E270" s="416"/>
      <c r="F270" s="417"/>
    </row>
    <row r="271" spans="1:7" s="335" customFormat="1">
      <c r="A271" s="418" t="s">
        <v>26</v>
      </c>
      <c r="B271" s="419" t="s">
        <v>18</v>
      </c>
      <c r="C271" s="419" t="s">
        <v>20</v>
      </c>
      <c r="D271" s="420" t="s">
        <v>21</v>
      </c>
      <c r="E271" s="421"/>
      <c r="F271" s="421">
        <v>450.8218</v>
      </c>
    </row>
    <row r="272" spans="1:7" s="335" customFormat="1"/>
    <row r="273" s="335" customFormat="1"/>
    <row r="274" s="335" customFormat="1"/>
    <row r="275" s="335" customFormat="1"/>
    <row r="276" s="335" customFormat="1"/>
    <row r="277" s="335" customFormat="1"/>
    <row r="278" s="335" customFormat="1"/>
    <row r="279" s="335" customFormat="1"/>
    <row r="280" s="335" customFormat="1"/>
    <row r="281" s="335" customFormat="1"/>
    <row r="282" s="335" customFormat="1"/>
    <row r="283" s="335" customFormat="1"/>
    <row r="284" s="335" customFormat="1"/>
    <row r="285" s="335" customFormat="1"/>
    <row r="286" s="335" customFormat="1"/>
    <row r="287" s="335" customFormat="1"/>
    <row r="288" s="335" customFormat="1"/>
    <row r="289" s="335" customFormat="1"/>
    <row r="290" s="335" customFormat="1"/>
    <row r="291" s="335" customFormat="1"/>
    <row r="292" s="335" customFormat="1"/>
    <row r="293" s="335" customFormat="1"/>
    <row r="294" s="335" customFormat="1"/>
    <row r="295" s="335" customFormat="1"/>
    <row r="296" s="335" customFormat="1"/>
    <row r="297" s="335" customFormat="1"/>
    <row r="298" s="335" customFormat="1"/>
    <row r="299" s="335" customFormat="1"/>
    <row r="300" s="335" customFormat="1"/>
    <row r="301" s="335" customFormat="1"/>
    <row r="302" s="335" customFormat="1"/>
    <row r="303" s="335" customFormat="1"/>
    <row r="304" s="335" customFormat="1"/>
    <row r="305" s="335" customFormat="1"/>
    <row r="306" s="335" customFormat="1"/>
    <row r="307" s="335" customFormat="1"/>
    <row r="308" s="335" customFormat="1"/>
    <row r="309" s="335" customFormat="1"/>
    <row r="310" s="335" customFormat="1"/>
    <row r="311" s="335" customFormat="1"/>
    <row r="312" s="335" customFormat="1"/>
    <row r="313" s="335" customFormat="1"/>
    <row r="314" s="335" customFormat="1"/>
    <row r="315" s="335" customFormat="1"/>
    <row r="316" s="335" customFormat="1"/>
    <row r="317" s="335" customFormat="1"/>
    <row r="318" s="335" customFormat="1"/>
    <row r="319" s="335" customFormat="1"/>
    <row r="320" s="335" customFormat="1"/>
    <row r="321" s="335" customFormat="1"/>
    <row r="322" s="335" customFormat="1"/>
    <row r="323" s="335" customFormat="1"/>
    <row r="324" s="335" customFormat="1"/>
    <row r="325" s="335" customFormat="1"/>
    <row r="326" s="335" customFormat="1"/>
    <row r="327" s="335" customFormat="1"/>
    <row r="328" s="335" customFormat="1"/>
    <row r="329" s="335" customFormat="1"/>
    <row r="330" s="335" customFormat="1"/>
    <row r="331" s="335" customFormat="1"/>
    <row r="332" s="335" customFormat="1"/>
    <row r="333" s="335" customFormat="1"/>
    <row r="334" s="335" customFormat="1"/>
    <row r="335" s="335" customFormat="1"/>
    <row r="336" s="335" customFormat="1"/>
    <row r="337" s="335" customFormat="1"/>
    <row r="338" s="335" customFormat="1"/>
    <row r="339" s="335" customFormat="1"/>
    <row r="340" s="335" customFormat="1"/>
    <row r="341" s="335" customFormat="1"/>
    <row r="342" s="335" customFormat="1"/>
    <row r="343" s="335" customFormat="1"/>
    <row r="344" s="335" customFormat="1"/>
    <row r="345" s="335" customFormat="1"/>
    <row r="346" s="335" customFormat="1"/>
    <row r="347" s="335" customFormat="1"/>
    <row r="348" s="335" customFormat="1"/>
    <row r="349" s="335" customFormat="1"/>
    <row r="350" s="335" customFormat="1"/>
    <row r="351" s="335" customFormat="1"/>
    <row r="352" s="335" customFormat="1"/>
    <row r="353" s="335" customFormat="1"/>
    <row r="354" s="335" customFormat="1"/>
    <row r="355" s="335" customFormat="1"/>
    <row r="356" s="335" customFormat="1" ht="15.75" customHeight="1"/>
    <row r="357" s="335" customFormat="1"/>
    <row r="358" s="335" customFormat="1"/>
    <row r="359" s="335" customFormat="1"/>
  </sheetData>
  <mergeCells count="86">
    <mergeCell ref="A265:C265"/>
    <mergeCell ref="A266:F266"/>
    <mergeCell ref="E245:F245"/>
    <mergeCell ref="E256:F256"/>
    <mergeCell ref="A261:F261"/>
    <mergeCell ref="E262:F262"/>
    <mergeCell ref="E263:F263"/>
    <mergeCell ref="A264:F264"/>
    <mergeCell ref="E218:F218"/>
    <mergeCell ref="E220:F220"/>
    <mergeCell ref="E224:F224"/>
    <mergeCell ref="E228:F228"/>
    <mergeCell ref="A238:F238"/>
    <mergeCell ref="E239:F239"/>
    <mergeCell ref="E200:F200"/>
    <mergeCell ref="E206:F206"/>
    <mergeCell ref="E211:F211"/>
    <mergeCell ref="A212:F212"/>
    <mergeCell ref="E213:F213"/>
    <mergeCell ref="E215:F215"/>
    <mergeCell ref="E185:F185"/>
    <mergeCell ref="E186:F186"/>
    <mergeCell ref="E187:F187"/>
    <mergeCell ref="E188:F188"/>
    <mergeCell ref="E189:F189"/>
    <mergeCell ref="E194:F194"/>
    <mergeCell ref="E150:F150"/>
    <mergeCell ref="E152:F152"/>
    <mergeCell ref="E164:F164"/>
    <mergeCell ref="E171:F171"/>
    <mergeCell ref="E183:F183"/>
    <mergeCell ref="E184:F184"/>
    <mergeCell ref="E131:F131"/>
    <mergeCell ref="E132:F132"/>
    <mergeCell ref="E133:F133"/>
    <mergeCell ref="A135:F135"/>
    <mergeCell ref="E136:F136"/>
    <mergeCell ref="E143:F143"/>
    <mergeCell ref="E98:F98"/>
    <mergeCell ref="E101:F101"/>
    <mergeCell ref="E103:F103"/>
    <mergeCell ref="E119:F119"/>
    <mergeCell ref="A125:F125"/>
    <mergeCell ref="E126:F126"/>
    <mergeCell ref="E76:F76"/>
    <mergeCell ref="E77:F77"/>
    <mergeCell ref="E78:F78"/>
    <mergeCell ref="A87:F87"/>
    <mergeCell ref="E88:F88"/>
    <mergeCell ref="E92:F92"/>
    <mergeCell ref="A56:F56"/>
    <mergeCell ref="E57:F57"/>
    <mergeCell ref="E60:F60"/>
    <mergeCell ref="E62:F62"/>
    <mergeCell ref="E65:F65"/>
    <mergeCell ref="E67:F67"/>
    <mergeCell ref="E41:F41"/>
    <mergeCell ref="E43:F43"/>
    <mergeCell ref="E45:F45"/>
    <mergeCell ref="E49:F49"/>
    <mergeCell ref="E52:F52"/>
    <mergeCell ref="E54:F54"/>
    <mergeCell ref="E29:F29"/>
    <mergeCell ref="E32:F32"/>
    <mergeCell ref="E34:F34"/>
    <mergeCell ref="E36:F36"/>
    <mergeCell ref="E38:F38"/>
    <mergeCell ref="E39:F39"/>
    <mergeCell ref="A15:F15"/>
    <mergeCell ref="A16:F16"/>
    <mergeCell ref="E17:F17"/>
    <mergeCell ref="E25:F25"/>
    <mergeCell ref="A26:F26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2018)&amp;C&amp;P&amp;R200000060</oddHeader>
    <oddFooter>&amp;CСтраниц -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7"/>
  <sheetViews>
    <sheetView topLeftCell="A94" workbookViewId="0">
      <selection activeCell="C105" sqref="C105"/>
    </sheetView>
  </sheetViews>
  <sheetFormatPr defaultColWidth="9.109375" defaultRowHeight="13.2"/>
  <cols>
    <col min="1" max="1" width="5.44140625" style="422" customWidth="1"/>
    <col min="2" max="2" width="51.44140625" style="422" customWidth="1"/>
    <col min="3" max="3" width="9.109375" style="422"/>
    <col min="4" max="4" width="12.44140625" style="422" customWidth="1"/>
    <col min="5" max="16384" width="9.109375" style="422"/>
  </cols>
  <sheetData>
    <row r="2" spans="1:4" ht="114" customHeight="1">
      <c r="B2" s="423" t="s">
        <v>155</v>
      </c>
      <c r="C2" s="423"/>
      <c r="D2" s="423"/>
    </row>
    <row r="3" spans="1:4">
      <c r="B3" s="424"/>
    </row>
    <row r="4" spans="1:4" ht="29.25" customHeight="1">
      <c r="B4" s="423" t="s">
        <v>1140</v>
      </c>
      <c r="C4" s="423"/>
      <c r="D4" s="423"/>
    </row>
    <row r="5" spans="1:4">
      <c r="B5" s="424"/>
    </row>
    <row r="6" spans="1:4" ht="15.6">
      <c r="A6" s="425" t="s">
        <v>1246</v>
      </c>
      <c r="B6" s="425"/>
      <c r="C6" s="425"/>
      <c r="D6" s="425"/>
    </row>
    <row r="8" spans="1:4" ht="13.2" customHeight="1">
      <c r="A8" s="426" t="s">
        <v>37</v>
      </c>
      <c r="B8" s="426" t="s">
        <v>38</v>
      </c>
      <c r="C8" s="426" t="s">
        <v>14</v>
      </c>
      <c r="D8" s="426" t="s">
        <v>39</v>
      </c>
    </row>
    <row r="9" spans="1:4">
      <c r="A9" s="427"/>
      <c r="B9" s="427"/>
      <c r="C9" s="427"/>
      <c r="D9" s="427"/>
    </row>
    <row r="10" spans="1:4">
      <c r="A10" s="428"/>
      <c r="B10" s="428"/>
      <c r="C10" s="428"/>
      <c r="D10" s="428"/>
    </row>
    <row r="11" spans="1:4">
      <c r="A11" s="429">
        <v>1</v>
      </c>
      <c r="B11" s="430">
        <v>2</v>
      </c>
      <c r="C11" s="430">
        <v>3</v>
      </c>
      <c r="D11" s="430">
        <v>4</v>
      </c>
    </row>
    <row r="12" spans="1:4">
      <c r="A12" s="431"/>
      <c r="B12" s="431"/>
      <c r="C12" s="431"/>
      <c r="D12" s="431"/>
    </row>
    <row r="13" spans="1:4" ht="15.6">
      <c r="A13" s="432" t="s">
        <v>40</v>
      </c>
      <c r="B13" s="433"/>
      <c r="C13" s="433"/>
      <c r="D13" s="433"/>
    </row>
    <row r="14" spans="1:4">
      <c r="A14" s="434"/>
      <c r="B14" s="435"/>
      <c r="C14" s="435"/>
      <c r="D14" s="435"/>
    </row>
    <row r="15" spans="1:4">
      <c r="A15" s="436"/>
      <c r="B15" s="437"/>
      <c r="C15" s="437"/>
      <c r="D15" s="437"/>
    </row>
    <row r="16" spans="1:4" ht="15.6">
      <c r="A16" s="438" t="s">
        <v>41</v>
      </c>
      <c r="B16" s="439"/>
      <c r="C16" s="439"/>
      <c r="D16" s="439"/>
    </row>
    <row r="17" spans="1:4">
      <c r="A17" s="440" t="s">
        <v>18</v>
      </c>
      <c r="B17" s="441" t="s">
        <v>20</v>
      </c>
      <c r="C17" s="442" t="s">
        <v>21</v>
      </c>
      <c r="D17" s="443">
        <f>[7]bv_abc4!F271</f>
        <v>450.8218</v>
      </c>
    </row>
    <row r="18" spans="1:4" ht="26.4">
      <c r="A18" s="440" t="s">
        <v>24</v>
      </c>
      <c r="B18" s="441" t="s">
        <v>830</v>
      </c>
      <c r="C18" s="442" t="s">
        <v>21</v>
      </c>
      <c r="D18" s="444">
        <v>2.35</v>
      </c>
    </row>
    <row r="19" spans="1:4" ht="26.4">
      <c r="A19" s="445"/>
      <c r="B19" s="446" t="s">
        <v>42</v>
      </c>
      <c r="C19" s="446" t="s">
        <v>21</v>
      </c>
      <c r="D19" s="447">
        <f>SUM(D17:D18)</f>
        <v>453.17180000000002</v>
      </c>
    </row>
    <row r="20" spans="1:4">
      <c r="A20" s="436"/>
      <c r="B20" s="437"/>
      <c r="C20" s="437"/>
      <c r="D20" s="437"/>
    </row>
    <row r="21" spans="1:4" ht="15.6">
      <c r="A21" s="438" t="s">
        <v>36</v>
      </c>
      <c r="B21" s="439"/>
      <c r="C21" s="439"/>
      <c r="D21" s="439"/>
    </row>
    <row r="22" spans="1:4" ht="26.4">
      <c r="A22" s="440" t="s">
        <v>18</v>
      </c>
      <c r="B22" s="441" t="s">
        <v>668</v>
      </c>
      <c r="C22" s="442" t="s">
        <v>22</v>
      </c>
      <c r="D22" s="448">
        <v>3.0122719999999998</v>
      </c>
    </row>
    <row r="23" spans="1:4" ht="39.6">
      <c r="A23" s="440" t="s">
        <v>24</v>
      </c>
      <c r="B23" s="441" t="s">
        <v>591</v>
      </c>
      <c r="C23" s="442" t="s">
        <v>22</v>
      </c>
      <c r="D23" s="448">
        <v>11.085760000000001</v>
      </c>
    </row>
    <row r="24" spans="1:4" ht="26.4">
      <c r="A24" s="440" t="s">
        <v>26</v>
      </c>
      <c r="B24" s="441" t="s">
        <v>202</v>
      </c>
      <c r="C24" s="442" t="s">
        <v>22</v>
      </c>
      <c r="D24" s="448">
        <v>1.2549689799999999</v>
      </c>
    </row>
    <row r="25" spans="1:4">
      <c r="A25" s="440" t="s">
        <v>27</v>
      </c>
      <c r="B25" s="441" t="s">
        <v>501</v>
      </c>
      <c r="C25" s="442" t="s">
        <v>22</v>
      </c>
      <c r="D25" s="448">
        <v>0.24</v>
      </c>
    </row>
    <row r="26" spans="1:4">
      <c r="A26" s="440" t="s">
        <v>28</v>
      </c>
      <c r="B26" s="441" t="s">
        <v>836</v>
      </c>
      <c r="C26" s="442" t="s">
        <v>22</v>
      </c>
      <c r="D26" s="448">
        <v>8.9</v>
      </c>
    </row>
    <row r="27" spans="1:4" ht="39.6">
      <c r="A27" s="440" t="s">
        <v>29</v>
      </c>
      <c r="B27" s="441" t="s">
        <v>180</v>
      </c>
      <c r="C27" s="442" t="s">
        <v>22</v>
      </c>
      <c r="D27" s="448">
        <v>11.3805949</v>
      </c>
    </row>
    <row r="28" spans="1:4" ht="39.6">
      <c r="A28" s="440" t="s">
        <v>30</v>
      </c>
      <c r="B28" s="441" t="s">
        <v>1247</v>
      </c>
      <c r="C28" s="442" t="s">
        <v>22</v>
      </c>
      <c r="D28" s="448">
        <v>4.6500000000000004</v>
      </c>
    </row>
    <row r="29" spans="1:4" ht="26.4">
      <c r="A29" s="440" t="s">
        <v>249</v>
      </c>
      <c r="B29" s="441" t="s">
        <v>372</v>
      </c>
      <c r="C29" s="442" t="s">
        <v>22</v>
      </c>
      <c r="D29" s="448">
        <v>10.287363279999999</v>
      </c>
    </row>
    <row r="30" spans="1:4" ht="39.6">
      <c r="A30" s="440" t="s">
        <v>259</v>
      </c>
      <c r="B30" s="441" t="s">
        <v>461</v>
      </c>
      <c r="C30" s="442" t="s">
        <v>22</v>
      </c>
      <c r="D30" s="448">
        <v>6.5519999999999995E-2</v>
      </c>
    </row>
    <row r="31" spans="1:4" ht="26.4">
      <c r="A31" s="440" t="s">
        <v>275</v>
      </c>
      <c r="B31" s="441" t="s">
        <v>596</v>
      </c>
      <c r="C31" s="442" t="s">
        <v>22</v>
      </c>
      <c r="D31" s="448">
        <v>2.3522699999999999</v>
      </c>
    </row>
    <row r="32" spans="1:4" ht="26.4">
      <c r="A32" s="440" t="s">
        <v>278</v>
      </c>
      <c r="B32" s="441" t="s">
        <v>289</v>
      </c>
      <c r="C32" s="442" t="s">
        <v>22</v>
      </c>
      <c r="D32" s="448">
        <v>0.75900000000000001</v>
      </c>
    </row>
    <row r="33" spans="1:4">
      <c r="A33" s="440" t="s">
        <v>282</v>
      </c>
      <c r="B33" s="441" t="s">
        <v>389</v>
      </c>
      <c r="C33" s="442" t="s">
        <v>22</v>
      </c>
      <c r="D33" s="448">
        <v>2.5502045999999998</v>
      </c>
    </row>
    <row r="34" spans="1:4" ht="39.6">
      <c r="A34" s="440" t="s">
        <v>303</v>
      </c>
      <c r="B34" s="441" t="s">
        <v>839</v>
      </c>
      <c r="C34" s="442" t="s">
        <v>22</v>
      </c>
      <c r="D34" s="448">
        <v>10.36</v>
      </c>
    </row>
    <row r="35" spans="1:4" ht="26.4">
      <c r="A35" s="440" t="s">
        <v>308</v>
      </c>
      <c r="B35" s="441" t="s">
        <v>1215</v>
      </c>
      <c r="C35" s="442" t="s">
        <v>22</v>
      </c>
      <c r="D35" s="448">
        <v>18.143999999999998</v>
      </c>
    </row>
    <row r="36" spans="1:4" ht="26.4">
      <c r="A36" s="440" t="s">
        <v>312</v>
      </c>
      <c r="B36" s="441" t="s">
        <v>464</v>
      </c>
      <c r="C36" s="442" t="s">
        <v>22</v>
      </c>
      <c r="D36" s="448">
        <v>1.132404</v>
      </c>
    </row>
    <row r="37" spans="1:4">
      <c r="A37" s="440" t="s">
        <v>320</v>
      </c>
      <c r="B37" s="441" t="s">
        <v>211</v>
      </c>
      <c r="C37" s="442" t="s">
        <v>22</v>
      </c>
      <c r="D37" s="448">
        <v>3.9446117100000002</v>
      </c>
    </row>
    <row r="38" spans="1:4">
      <c r="A38" s="440" t="s">
        <v>324</v>
      </c>
      <c r="B38" s="441" t="s">
        <v>467</v>
      </c>
      <c r="C38" s="442" t="s">
        <v>22</v>
      </c>
      <c r="D38" s="448">
        <v>5.6224800000000004</v>
      </c>
    </row>
    <row r="39" spans="1:4" ht="39.6">
      <c r="A39" s="440" t="s">
        <v>328</v>
      </c>
      <c r="B39" s="441" t="s">
        <v>183</v>
      </c>
      <c r="C39" s="442" t="s">
        <v>22</v>
      </c>
      <c r="D39" s="448">
        <v>2.84</v>
      </c>
    </row>
    <row r="40" spans="1:4" ht="26.4">
      <c r="A40" s="440" t="s">
        <v>330</v>
      </c>
      <c r="B40" s="441" t="s">
        <v>890</v>
      </c>
      <c r="C40" s="442" t="s">
        <v>22</v>
      </c>
      <c r="D40" s="448">
        <v>1.227366</v>
      </c>
    </row>
    <row r="41" spans="1:4">
      <c r="A41" s="440" t="s">
        <v>333</v>
      </c>
      <c r="B41" s="441" t="s">
        <v>470</v>
      </c>
      <c r="C41" s="442" t="s">
        <v>22</v>
      </c>
      <c r="D41" s="448">
        <v>0.21840000000000001</v>
      </c>
    </row>
    <row r="42" spans="1:4" ht="26.4">
      <c r="A42" s="440" t="s">
        <v>336</v>
      </c>
      <c r="B42" s="441" t="s">
        <v>600</v>
      </c>
      <c r="C42" s="442" t="s">
        <v>22</v>
      </c>
      <c r="D42" s="448">
        <v>1.3919999999999999</v>
      </c>
    </row>
    <row r="43" spans="1:4">
      <c r="A43" s="440" t="s">
        <v>340</v>
      </c>
      <c r="B43" s="441" t="s">
        <v>473</v>
      </c>
      <c r="C43" s="442" t="s">
        <v>22</v>
      </c>
      <c r="D43" s="448">
        <v>2.0529600000000001</v>
      </c>
    </row>
    <row r="44" spans="1:4">
      <c r="A44" s="440" t="s">
        <v>344</v>
      </c>
      <c r="B44" s="441" t="s">
        <v>476</v>
      </c>
      <c r="C44" s="442" t="s">
        <v>22</v>
      </c>
      <c r="D44" s="448">
        <v>0.43680000000000002</v>
      </c>
    </row>
    <row r="45" spans="1:4">
      <c r="A45" s="440" t="s">
        <v>352</v>
      </c>
      <c r="B45" s="441" t="s">
        <v>351</v>
      </c>
      <c r="C45" s="442" t="s">
        <v>22</v>
      </c>
      <c r="D45" s="448">
        <v>37.007334999999998</v>
      </c>
    </row>
    <row r="46" spans="1:4" ht="26.4">
      <c r="A46" s="440" t="s">
        <v>357</v>
      </c>
      <c r="B46" s="441" t="s">
        <v>479</v>
      </c>
      <c r="C46" s="442" t="s">
        <v>22</v>
      </c>
      <c r="D46" s="448">
        <v>3.6663600000000001</v>
      </c>
    </row>
    <row r="47" spans="1:4" ht="52.8">
      <c r="A47" s="440" t="s">
        <v>361</v>
      </c>
      <c r="B47" s="441" t="s">
        <v>187</v>
      </c>
      <c r="C47" s="442" t="s">
        <v>22</v>
      </c>
      <c r="D47" s="448">
        <v>0.48965049999999999</v>
      </c>
    </row>
    <row r="48" spans="1:4" ht="52.8">
      <c r="A48" s="440" t="s">
        <v>366</v>
      </c>
      <c r="B48" s="441" t="s">
        <v>319</v>
      </c>
      <c r="C48" s="442" t="s">
        <v>22</v>
      </c>
      <c r="D48" s="448">
        <v>4.3819536000000001</v>
      </c>
    </row>
    <row r="49" spans="1:4">
      <c r="A49" s="440" t="s">
        <v>373</v>
      </c>
      <c r="B49" s="441" t="s">
        <v>603</v>
      </c>
      <c r="C49" s="442" t="s">
        <v>22</v>
      </c>
      <c r="D49" s="448">
        <v>0.66</v>
      </c>
    </row>
    <row r="50" spans="1:4" ht="26.4">
      <c r="A50" s="440" t="s">
        <v>377</v>
      </c>
      <c r="B50" s="441" t="s">
        <v>132</v>
      </c>
      <c r="C50" s="442" t="s">
        <v>22</v>
      </c>
      <c r="D50" s="448">
        <v>1.9910886000000001</v>
      </c>
    </row>
    <row r="51" spans="1:4" ht="26.4">
      <c r="A51" s="440" t="s">
        <v>380</v>
      </c>
      <c r="B51" s="441" t="s">
        <v>132</v>
      </c>
      <c r="C51" s="442" t="s">
        <v>22</v>
      </c>
      <c r="D51" s="448">
        <v>1.9187270000000001</v>
      </c>
    </row>
    <row r="52" spans="1:4" ht="26.4">
      <c r="A52" s="440" t="s">
        <v>382</v>
      </c>
      <c r="B52" s="441" t="s">
        <v>482</v>
      </c>
      <c r="C52" s="442" t="s">
        <v>22</v>
      </c>
      <c r="D52" s="448">
        <v>0.13103999999999999</v>
      </c>
    </row>
    <row r="53" spans="1:4">
      <c r="A53" s="440" t="s">
        <v>401</v>
      </c>
      <c r="B53" s="441" t="s">
        <v>443</v>
      </c>
      <c r="C53" s="442" t="s">
        <v>22</v>
      </c>
      <c r="D53" s="448">
        <v>5.3673400000000004</v>
      </c>
    </row>
    <row r="54" spans="1:4" ht="26.4">
      <c r="A54" s="440" t="s">
        <v>405</v>
      </c>
      <c r="B54" s="441" t="s">
        <v>191</v>
      </c>
      <c r="C54" s="442" t="s">
        <v>22</v>
      </c>
      <c r="D54" s="448">
        <v>68.69464687</v>
      </c>
    </row>
    <row r="55" spans="1:4">
      <c r="A55" s="445"/>
      <c r="B55" s="446" t="s">
        <v>43</v>
      </c>
      <c r="C55" s="446" t="s">
        <v>0</v>
      </c>
      <c r="D55" s="449"/>
    </row>
    <row r="56" spans="1:4">
      <c r="A56" s="436"/>
      <c r="B56" s="437"/>
      <c r="C56" s="437"/>
      <c r="D56" s="437"/>
    </row>
    <row r="57" spans="1:4" ht="15.6">
      <c r="A57" s="438" t="s">
        <v>44</v>
      </c>
      <c r="B57" s="439"/>
      <c r="C57" s="439"/>
      <c r="D57" s="439"/>
    </row>
    <row r="58" spans="1:4" ht="26.4">
      <c r="A58" s="440" t="s">
        <v>18</v>
      </c>
      <c r="B58" s="441" t="s">
        <v>417</v>
      </c>
      <c r="C58" s="442" t="s">
        <v>25</v>
      </c>
      <c r="D58" s="448">
        <v>4.0594999999999999</v>
      </c>
    </row>
    <row r="59" spans="1:4">
      <c r="A59" s="440" t="s">
        <v>24</v>
      </c>
      <c r="B59" s="441" t="s">
        <v>515</v>
      </c>
      <c r="C59" s="442" t="s">
        <v>25</v>
      </c>
      <c r="D59" s="448">
        <v>0.15</v>
      </c>
    </row>
    <row r="60" spans="1:4" ht="26.4">
      <c r="A60" s="440" t="s">
        <v>26</v>
      </c>
      <c r="B60" s="441" t="s">
        <v>947</v>
      </c>
      <c r="C60" s="442" t="s">
        <v>25</v>
      </c>
      <c r="D60" s="448">
        <v>0.12</v>
      </c>
    </row>
    <row r="61" spans="1:4">
      <c r="A61" s="440" t="s">
        <v>27</v>
      </c>
      <c r="B61" s="441" t="s">
        <v>332</v>
      </c>
      <c r="C61" s="442" t="s">
        <v>25</v>
      </c>
      <c r="D61" s="448">
        <v>283.58109999999999</v>
      </c>
    </row>
    <row r="62" spans="1:4">
      <c r="A62" s="440" t="s">
        <v>28</v>
      </c>
      <c r="B62" s="441" t="s">
        <v>876</v>
      </c>
      <c r="C62" s="442" t="s">
        <v>285</v>
      </c>
      <c r="D62" s="448">
        <f>[7]bv_abc4!F222+[7]bv_abc4!F226</f>
        <v>102.09200000000001</v>
      </c>
    </row>
    <row r="63" spans="1:4" ht="26.4">
      <c r="A63" s="440" t="s">
        <v>29</v>
      </c>
      <c r="B63" s="441" t="s">
        <v>119</v>
      </c>
      <c r="C63" s="442" t="s">
        <v>23</v>
      </c>
      <c r="D63" s="448">
        <v>1.227366E-2</v>
      </c>
    </row>
    <row r="64" spans="1:4" ht="26.4">
      <c r="A64" s="440" t="s">
        <v>30</v>
      </c>
      <c r="B64" s="441" t="s">
        <v>393</v>
      </c>
      <c r="C64" s="442" t="s">
        <v>23</v>
      </c>
      <c r="D64" s="448">
        <v>0.15024599999999999</v>
      </c>
    </row>
    <row r="65" spans="1:4">
      <c r="A65" s="440" t="s">
        <v>249</v>
      </c>
      <c r="B65" s="441" t="s">
        <v>293</v>
      </c>
      <c r="C65" s="442" t="s">
        <v>23</v>
      </c>
      <c r="D65" s="448">
        <v>5.4514999999999997E-3</v>
      </c>
    </row>
    <row r="66" spans="1:4">
      <c r="A66" s="440" t="s">
        <v>259</v>
      </c>
      <c r="B66" s="441" t="s">
        <v>524</v>
      </c>
      <c r="C66" s="442" t="s">
        <v>131</v>
      </c>
      <c r="D66" s="448">
        <v>38.92</v>
      </c>
    </row>
    <row r="67" spans="1:4">
      <c r="A67" s="440" t="s">
        <v>275</v>
      </c>
      <c r="B67" s="441" t="s">
        <v>117</v>
      </c>
      <c r="C67" s="442" t="s">
        <v>23</v>
      </c>
      <c r="D67" s="448">
        <v>1.4511370000000001E-2</v>
      </c>
    </row>
    <row r="68" spans="1:4" ht="26.4">
      <c r="A68" s="440" t="s">
        <v>278</v>
      </c>
      <c r="B68" s="441" t="s">
        <v>919</v>
      </c>
      <c r="C68" s="442" t="s">
        <v>96</v>
      </c>
      <c r="D68" s="448">
        <v>5.04</v>
      </c>
    </row>
    <row r="69" spans="1:4">
      <c r="A69" s="440" t="s">
        <v>282</v>
      </c>
      <c r="B69" s="441" t="s">
        <v>896</v>
      </c>
      <c r="C69" s="442" t="s">
        <v>96</v>
      </c>
      <c r="D69" s="448">
        <v>112.0215</v>
      </c>
    </row>
    <row r="70" spans="1:4" ht="26.4">
      <c r="A70" s="440" t="s">
        <v>303</v>
      </c>
      <c r="B70" s="441" t="s">
        <v>115</v>
      </c>
      <c r="C70" s="442" t="s">
        <v>23</v>
      </c>
      <c r="D70" s="448">
        <v>2.9222999999999999E-2</v>
      </c>
    </row>
    <row r="71" spans="1:4">
      <c r="A71" s="440" t="s">
        <v>308</v>
      </c>
      <c r="B71" s="441" t="s">
        <v>922</v>
      </c>
      <c r="C71" s="442" t="s">
        <v>23</v>
      </c>
      <c r="D71" s="448">
        <v>4.914E-3</v>
      </c>
    </row>
    <row r="72" spans="1:4">
      <c r="A72" s="440" t="s">
        <v>312</v>
      </c>
      <c r="B72" s="441" t="s">
        <v>421</v>
      </c>
      <c r="C72" s="442" t="s">
        <v>23</v>
      </c>
      <c r="D72" s="448">
        <v>4.4999999999999997E-3</v>
      </c>
    </row>
    <row r="73" spans="1:4">
      <c r="A73" s="440" t="s">
        <v>320</v>
      </c>
      <c r="B73" s="441" t="s">
        <v>1220</v>
      </c>
      <c r="C73" s="442" t="s">
        <v>131</v>
      </c>
      <c r="D73" s="448">
        <v>32.454000000000001</v>
      </c>
    </row>
    <row r="74" spans="1:4" ht="26.4">
      <c r="A74" s="440" t="s">
        <v>324</v>
      </c>
      <c r="B74" s="441" t="s">
        <v>109</v>
      </c>
      <c r="C74" s="442" t="s">
        <v>23</v>
      </c>
      <c r="D74" s="448">
        <v>4.607493E-2</v>
      </c>
    </row>
    <row r="75" spans="1:4">
      <c r="A75" s="440" t="s">
        <v>328</v>
      </c>
      <c r="B75" s="441" t="s">
        <v>397</v>
      </c>
      <c r="C75" s="442" t="s">
        <v>23</v>
      </c>
      <c r="D75" s="448">
        <v>7.5123000000000004E-3</v>
      </c>
    </row>
    <row r="76" spans="1:4">
      <c r="A76" s="440" t="s">
        <v>330</v>
      </c>
      <c r="B76" s="441" t="s">
        <v>822</v>
      </c>
      <c r="C76" s="442" t="s">
        <v>23</v>
      </c>
      <c r="D76" s="448">
        <v>1.9188E-3</v>
      </c>
    </row>
    <row r="77" spans="1:4">
      <c r="A77" s="440" t="s">
        <v>333</v>
      </c>
      <c r="B77" s="441" t="s">
        <v>446</v>
      </c>
      <c r="C77" s="442" t="s">
        <v>25</v>
      </c>
      <c r="D77" s="448">
        <v>14.856920000000001</v>
      </c>
    </row>
    <row r="78" spans="1:4">
      <c r="A78" s="440" t="s">
        <v>336</v>
      </c>
      <c r="B78" s="441" t="s">
        <v>449</v>
      </c>
      <c r="C78" s="442" t="s">
        <v>131</v>
      </c>
      <c r="D78" s="448">
        <v>1.1561999999999999</v>
      </c>
    </row>
    <row r="79" spans="1:4">
      <c r="A79" s="440" t="s">
        <v>340</v>
      </c>
      <c r="B79" s="441" t="s">
        <v>607</v>
      </c>
      <c r="C79" s="442" t="s">
        <v>23</v>
      </c>
      <c r="D79" s="448">
        <v>7.4000000000000003E-3</v>
      </c>
    </row>
    <row r="80" spans="1:4">
      <c r="A80" s="440" t="s">
        <v>344</v>
      </c>
      <c r="B80" s="441" t="s">
        <v>487</v>
      </c>
      <c r="C80" s="442" t="s">
        <v>23</v>
      </c>
      <c r="D80" s="448">
        <v>2.0747999999999999E-3</v>
      </c>
    </row>
    <row r="81" spans="1:4">
      <c r="A81" s="440" t="s">
        <v>352</v>
      </c>
      <c r="B81" s="441" t="s">
        <v>856</v>
      </c>
      <c r="C81" s="442" t="s">
        <v>23</v>
      </c>
      <c r="D81" s="448">
        <v>3.8279999999999998E-3</v>
      </c>
    </row>
    <row r="82" spans="1:4">
      <c r="A82" s="440" t="s">
        <v>357</v>
      </c>
      <c r="B82" s="441" t="s">
        <v>506</v>
      </c>
      <c r="C82" s="442" t="s">
        <v>96</v>
      </c>
      <c r="D82" s="448">
        <v>1.25</v>
      </c>
    </row>
    <row r="83" spans="1:4" ht="39.6">
      <c r="A83" s="440" t="s">
        <v>361</v>
      </c>
      <c r="B83" s="441" t="s">
        <v>296</v>
      </c>
      <c r="C83" s="442" t="s">
        <v>25</v>
      </c>
      <c r="D83" s="448">
        <v>0.24840000000000001</v>
      </c>
    </row>
    <row r="84" spans="1:4" ht="39.6">
      <c r="A84" s="440" t="s">
        <v>366</v>
      </c>
      <c r="B84" s="441" t="s">
        <v>299</v>
      </c>
      <c r="C84" s="442" t="s">
        <v>25</v>
      </c>
      <c r="D84" s="448">
        <v>0.2346</v>
      </c>
    </row>
    <row r="85" spans="1:4" ht="39.6">
      <c r="A85" s="440" t="s">
        <v>373</v>
      </c>
      <c r="B85" s="441" t="s">
        <v>400</v>
      </c>
      <c r="C85" s="442" t="s">
        <v>25</v>
      </c>
      <c r="D85" s="448">
        <v>1.14894E-2</v>
      </c>
    </row>
    <row r="86" spans="1:4" ht="39.6">
      <c r="A86" s="440" t="s">
        <v>377</v>
      </c>
      <c r="B86" s="441" t="s">
        <v>926</v>
      </c>
      <c r="C86" s="442" t="s">
        <v>25</v>
      </c>
      <c r="D86" s="448">
        <v>4.4159999999999998E-2</v>
      </c>
    </row>
    <row r="87" spans="1:4" ht="39.6">
      <c r="A87" s="440" t="s">
        <v>380</v>
      </c>
      <c r="B87" s="441" t="s">
        <v>424</v>
      </c>
      <c r="C87" s="442" t="s">
        <v>25</v>
      </c>
      <c r="D87" s="448">
        <v>0.01</v>
      </c>
    </row>
    <row r="88" spans="1:4" ht="52.8">
      <c r="A88" s="440" t="s">
        <v>382</v>
      </c>
      <c r="B88" s="441" t="s">
        <v>1248</v>
      </c>
      <c r="C88" s="442" t="s">
        <v>285</v>
      </c>
      <c r="D88" s="448">
        <v>40</v>
      </c>
    </row>
    <row r="89" spans="1:4" ht="52.8">
      <c r="A89" s="440" t="s">
        <v>401</v>
      </c>
      <c r="B89" s="441" t="s">
        <v>1249</v>
      </c>
      <c r="C89" s="442" t="s">
        <v>285</v>
      </c>
      <c r="D89" s="448">
        <v>54</v>
      </c>
    </row>
    <row r="90" spans="1:4">
      <c r="A90" s="440" t="s">
        <v>405</v>
      </c>
      <c r="B90" s="441" t="s">
        <v>879</v>
      </c>
      <c r="C90" s="442" t="s">
        <v>25</v>
      </c>
      <c r="D90" s="448">
        <f>[7]bv_abc4!F223+[7]bv_abc4!F227</f>
        <v>5.1363800000000008</v>
      </c>
    </row>
    <row r="91" spans="1:4" ht="26.4">
      <c r="A91" s="440" t="s">
        <v>408</v>
      </c>
      <c r="B91" s="441" t="s">
        <v>302</v>
      </c>
      <c r="C91" s="442" t="s">
        <v>25</v>
      </c>
      <c r="D91" s="448">
        <v>1.1039999999999999E-2</v>
      </c>
    </row>
    <row r="92" spans="1:4">
      <c r="A92" s="440" t="s">
        <v>429</v>
      </c>
      <c r="B92" s="441" t="s">
        <v>656</v>
      </c>
      <c r="C92" s="442" t="s">
        <v>23</v>
      </c>
      <c r="D92" s="448">
        <v>0.10920000000000001</v>
      </c>
    </row>
    <row r="93" spans="1:4">
      <c r="A93" s="440" t="s">
        <v>435</v>
      </c>
      <c r="B93" s="441" t="s">
        <v>490</v>
      </c>
      <c r="C93" s="442" t="s">
        <v>404</v>
      </c>
      <c r="D93" s="448">
        <v>1.0056</v>
      </c>
    </row>
    <row r="94" spans="1:4">
      <c r="A94" s="440" t="s">
        <v>450</v>
      </c>
      <c r="B94" s="441" t="s">
        <v>493</v>
      </c>
      <c r="C94" s="442" t="s">
        <v>404</v>
      </c>
      <c r="D94" s="448">
        <v>0.43680000000000002</v>
      </c>
    </row>
    <row r="95" spans="1:4">
      <c r="A95" s="440" t="s">
        <v>453</v>
      </c>
      <c r="B95" s="441" t="s">
        <v>449</v>
      </c>
      <c r="C95" s="442" t="s">
        <v>131</v>
      </c>
      <c r="D95" s="448">
        <v>2.2719040000000001</v>
      </c>
    </row>
    <row r="96" spans="1:4" ht="79.2">
      <c r="A96" s="440" t="s">
        <v>455</v>
      </c>
      <c r="B96" s="441" t="s">
        <v>929</v>
      </c>
      <c r="C96" s="442" t="s">
        <v>23</v>
      </c>
      <c r="D96" s="448">
        <v>7.7999999999999996E-3</v>
      </c>
    </row>
    <row r="97" spans="1:4">
      <c r="A97" s="440" t="s">
        <v>495</v>
      </c>
      <c r="B97" s="441" t="s">
        <v>1223</v>
      </c>
      <c r="C97" s="442" t="s">
        <v>23</v>
      </c>
      <c r="D97" s="448">
        <v>5.8860000000000003E-2</v>
      </c>
    </row>
    <row r="98" spans="1:4">
      <c r="A98" s="440" t="s">
        <v>507</v>
      </c>
      <c r="B98" s="441" t="s">
        <v>427</v>
      </c>
      <c r="C98" s="442" t="s">
        <v>96</v>
      </c>
      <c r="D98" s="448">
        <v>0.36</v>
      </c>
    </row>
    <row r="99" spans="1:4" ht="79.2">
      <c r="A99" s="440" t="s">
        <v>516</v>
      </c>
      <c r="B99" s="441" t="s">
        <v>1250</v>
      </c>
      <c r="C99" s="442" t="s">
        <v>404</v>
      </c>
      <c r="D99" s="448">
        <v>2</v>
      </c>
    </row>
    <row r="100" spans="1:4">
      <c r="A100" s="440" t="s">
        <v>519</v>
      </c>
      <c r="B100" s="441" t="s">
        <v>1227</v>
      </c>
      <c r="C100" s="442" t="s">
        <v>404</v>
      </c>
      <c r="D100" s="448">
        <v>7</v>
      </c>
    </row>
    <row r="101" spans="1:4">
      <c r="A101" s="440" t="s">
        <v>522</v>
      </c>
      <c r="B101" s="441" t="s">
        <v>980</v>
      </c>
      <c r="C101" s="442" t="s">
        <v>404</v>
      </c>
      <c r="D101" s="448">
        <v>8</v>
      </c>
    </row>
    <row r="102" spans="1:4">
      <c r="A102" s="445"/>
      <c r="B102" s="446" t="s">
        <v>45</v>
      </c>
      <c r="C102" s="446" t="s">
        <v>0</v>
      </c>
      <c r="D102" s="449"/>
    </row>
    <row r="103" spans="1:4">
      <c r="A103" s="436"/>
      <c r="B103" s="437"/>
      <c r="C103" s="437"/>
      <c r="D103" s="437"/>
    </row>
    <row r="104" spans="1:4" ht="15.6">
      <c r="A104" s="438" t="s">
        <v>981</v>
      </c>
      <c r="B104" s="439"/>
      <c r="C104" s="439"/>
      <c r="D104" s="439"/>
    </row>
    <row r="105" spans="1:4">
      <c r="A105" s="440" t="s">
        <v>18</v>
      </c>
      <c r="B105" s="441" t="s">
        <v>1161</v>
      </c>
      <c r="C105" s="442" t="s">
        <v>404</v>
      </c>
      <c r="D105" s="448">
        <v>1</v>
      </c>
    </row>
    <row r="106" spans="1:4">
      <c r="A106" s="440" t="s">
        <v>24</v>
      </c>
      <c r="B106" s="441" t="s">
        <v>521</v>
      </c>
      <c r="C106" s="442" t="s">
        <v>404</v>
      </c>
      <c r="D106" s="448">
        <v>15</v>
      </c>
    </row>
    <row r="107" spans="1:4">
      <c r="A107" s="440" t="s">
        <v>26</v>
      </c>
      <c r="B107" s="441" t="s">
        <v>1159</v>
      </c>
      <c r="C107" s="442" t="s">
        <v>404</v>
      </c>
      <c r="D107" s="448">
        <v>1</v>
      </c>
    </row>
    <row r="108" spans="1:4">
      <c r="A108" s="445"/>
      <c r="B108" s="446" t="s">
        <v>982</v>
      </c>
      <c r="C108" s="446" t="s">
        <v>0</v>
      </c>
      <c r="D108" s="449"/>
    </row>
    <row r="109" spans="1:4">
      <c r="A109" s="436"/>
      <c r="B109" s="437"/>
      <c r="C109" s="437"/>
      <c r="D109" s="437"/>
    </row>
    <row r="110" spans="1:4" ht="15.6">
      <c r="A110" s="321" t="s">
        <v>983</v>
      </c>
      <c r="B110" s="322"/>
      <c r="C110" s="322"/>
      <c r="D110" s="322"/>
    </row>
    <row r="111" spans="1:4" ht="26.4">
      <c r="A111" s="323" t="s">
        <v>18</v>
      </c>
      <c r="B111" s="324" t="s">
        <v>968</v>
      </c>
      <c r="C111" s="325" t="s">
        <v>23</v>
      </c>
      <c r="D111" s="326">
        <v>7.6399999999999996E-2</v>
      </c>
    </row>
    <row r="112" spans="1:4" ht="26.4">
      <c r="A112" s="323" t="s">
        <v>24</v>
      </c>
      <c r="B112" s="324" t="s">
        <v>1251</v>
      </c>
      <c r="C112" s="325" t="s">
        <v>285</v>
      </c>
      <c r="D112" s="327">
        <v>94</v>
      </c>
    </row>
    <row r="113" spans="1:4" ht="26.4">
      <c r="A113" s="59"/>
      <c r="B113" s="60" t="s">
        <v>986</v>
      </c>
      <c r="C113" s="60"/>
      <c r="D113" s="61"/>
    </row>
    <row r="114" spans="1:4">
      <c r="A114" s="328"/>
      <c r="B114" s="328"/>
      <c r="C114" s="328"/>
      <c r="D114" s="328"/>
    </row>
    <row r="115" spans="1:4">
      <c r="A115" s="328"/>
      <c r="B115" s="328"/>
      <c r="C115" s="328"/>
      <c r="D115" s="328"/>
    </row>
    <row r="116" spans="1:4">
      <c r="A116" s="329"/>
      <c r="B116" s="329" t="s">
        <v>987</v>
      </c>
      <c r="C116" s="329"/>
      <c r="D116" s="330"/>
    </row>
    <row r="117" spans="1:4">
      <c r="A117" s="329"/>
      <c r="B117" s="329" t="s">
        <v>988</v>
      </c>
      <c r="C117" s="329"/>
      <c r="D117" s="331">
        <v>0.03</v>
      </c>
    </row>
  </sheetData>
  <mergeCells count="20">
    <mergeCell ref="A110:D110"/>
    <mergeCell ref="A21:D21"/>
    <mergeCell ref="A56:D56"/>
    <mergeCell ref="A57:D57"/>
    <mergeCell ref="A103:D103"/>
    <mergeCell ref="A104:D104"/>
    <mergeCell ref="A109:D109"/>
    <mergeCell ref="A12:D12"/>
    <mergeCell ref="A13:D13"/>
    <mergeCell ref="A14:D14"/>
    <mergeCell ref="A15:D15"/>
    <mergeCell ref="A16:D16"/>
    <mergeCell ref="A20:D20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2018)&amp;C&amp;P&amp;RЭ200000060</oddHeader>
    <oddFooter>&amp;C&amp;N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D9" sqref="D9"/>
    </sheetView>
  </sheetViews>
  <sheetFormatPr defaultColWidth="10.6640625" defaultRowHeight="13.2"/>
  <cols>
    <col min="1" max="1" width="3.77734375" style="1" customWidth="1"/>
    <col min="2" max="2" width="3.109375" style="1" hidden="1" customWidth="1"/>
    <col min="3" max="3" width="78.33203125" style="1" customWidth="1"/>
    <col min="4" max="4" width="15" style="1" customWidth="1"/>
    <col min="5" max="5" width="11.6640625" style="1" customWidth="1"/>
    <col min="6" max="6" width="2.77734375" style="1" hidden="1" customWidth="1"/>
    <col min="7" max="7" width="11.33203125" style="1" customWidth="1"/>
    <col min="8" max="16384" width="10.6640625" style="1"/>
  </cols>
  <sheetData>
    <row r="2" spans="2:7" ht="18.75" customHeight="1">
      <c r="C2" s="217"/>
      <c r="D2" s="217"/>
      <c r="E2" s="217"/>
      <c r="F2" s="217"/>
      <c r="G2" s="2"/>
    </row>
    <row r="3" spans="2:7" ht="21.75" customHeight="1">
      <c r="C3" s="218"/>
      <c r="D3" s="218"/>
      <c r="E3" s="218"/>
      <c r="F3" s="218"/>
      <c r="G3" s="2"/>
    </row>
    <row r="4" spans="2:7" ht="40.5" customHeight="1">
      <c r="B4" s="3" t="s">
        <v>46</v>
      </c>
      <c r="C4" s="219"/>
      <c r="D4" s="219"/>
      <c r="E4" s="219"/>
      <c r="F4" s="219"/>
      <c r="G4" s="2"/>
    </row>
    <row r="5" spans="2:7" ht="14.25" customHeight="1">
      <c r="C5" s="220" t="s">
        <v>47</v>
      </c>
      <c r="D5" s="220"/>
      <c r="E5" s="220"/>
      <c r="F5" s="220"/>
      <c r="G5" s="4"/>
    </row>
    <row r="7" spans="2:7">
      <c r="C7" s="48" t="s">
        <v>48</v>
      </c>
      <c r="D7" s="134">
        <f>МАТЕР!D17</f>
        <v>29.0266956</v>
      </c>
      <c r="E7" s="5" t="s">
        <v>49</v>
      </c>
    </row>
    <row r="8" spans="2:7" ht="39.6">
      <c r="C8" s="49" t="s">
        <v>50</v>
      </c>
      <c r="D8" s="135">
        <v>3938.5066252000001</v>
      </c>
      <c r="E8" s="6" t="s">
        <v>51</v>
      </c>
    </row>
    <row r="9" spans="2:7" ht="27" customHeight="1">
      <c r="C9" s="49" t="s">
        <v>95</v>
      </c>
      <c r="D9" s="47">
        <v>168.92</v>
      </c>
      <c r="E9" s="6" t="s">
        <v>52</v>
      </c>
    </row>
    <row r="10" spans="2:7">
      <c r="C10" s="48" t="s">
        <v>53</v>
      </c>
      <c r="D10" s="43">
        <v>1.1200000000000001</v>
      </c>
      <c r="E10" s="5" t="s">
        <v>54</v>
      </c>
    </row>
    <row r="11" spans="2:7">
      <c r="C11" s="48" t="s">
        <v>55</v>
      </c>
      <c r="D11" s="45" t="e">
        <f>МАТЕР!#REF!/1000</f>
        <v>#REF!</v>
      </c>
      <c r="E11" s="5" t="s">
        <v>56</v>
      </c>
    </row>
    <row r="12" spans="2:7" ht="13.5" customHeight="1">
      <c r="C12" s="48" t="s">
        <v>57</v>
      </c>
      <c r="D12" s="136" t="e">
        <f>МАТЕР!#REF!/1000</f>
        <v>#REF!</v>
      </c>
      <c r="E12" s="5" t="s">
        <v>56</v>
      </c>
    </row>
    <row r="13" spans="2:7">
      <c r="C13" s="48" t="s">
        <v>58</v>
      </c>
      <c r="D13" s="45">
        <v>0</v>
      </c>
      <c r="E13" s="5" t="s">
        <v>56</v>
      </c>
    </row>
    <row r="14" spans="2:7" ht="17.25" customHeight="1">
      <c r="C14" s="50" t="s">
        <v>32</v>
      </c>
      <c r="D14" s="45"/>
      <c r="E14" s="5" t="s">
        <v>56</v>
      </c>
    </row>
    <row r="15" spans="2:7" ht="12.75" customHeight="1">
      <c r="C15" s="51" t="s">
        <v>59</v>
      </c>
      <c r="D15" s="45">
        <v>0</v>
      </c>
      <c r="E15" s="5" t="s">
        <v>56</v>
      </c>
    </row>
    <row r="16" spans="2:7">
      <c r="C16" s="52" t="s">
        <v>60</v>
      </c>
      <c r="D16" s="133">
        <v>3</v>
      </c>
      <c r="E16" s="5" t="s">
        <v>61</v>
      </c>
    </row>
    <row r="17" spans="3:6">
      <c r="C17" s="52" t="s">
        <v>33</v>
      </c>
      <c r="D17" s="43"/>
      <c r="E17" s="5" t="s">
        <v>61</v>
      </c>
    </row>
    <row r="18" spans="3:6">
      <c r="C18" s="52" t="s">
        <v>62</v>
      </c>
      <c r="D18" s="43"/>
      <c r="E18" s="5"/>
    </row>
    <row r="19" spans="3:6">
      <c r="C19" s="52" t="s">
        <v>63</v>
      </c>
      <c r="D19" s="43">
        <v>0</v>
      </c>
      <c r="E19" s="5" t="s">
        <v>61</v>
      </c>
    </row>
    <row r="20" spans="3:6">
      <c r="C20" s="52" t="s">
        <v>64</v>
      </c>
      <c r="D20" s="43">
        <v>0</v>
      </c>
      <c r="E20" s="5" t="s">
        <v>61</v>
      </c>
    </row>
    <row r="21" spans="3:6" ht="26.4">
      <c r="C21" s="50" t="s">
        <v>2</v>
      </c>
      <c r="D21" s="43">
        <v>0</v>
      </c>
      <c r="E21" s="44" t="s">
        <v>61</v>
      </c>
    </row>
    <row r="22" spans="3:6">
      <c r="C22" s="52" t="s">
        <v>3</v>
      </c>
      <c r="D22" s="43">
        <v>0</v>
      </c>
      <c r="E22" s="5" t="s">
        <v>56</v>
      </c>
    </row>
    <row r="23" spans="3:6" ht="27" customHeight="1">
      <c r="C23" s="53" t="s">
        <v>65</v>
      </c>
      <c r="D23" s="43">
        <v>3.2</v>
      </c>
      <c r="E23" s="5" t="s">
        <v>61</v>
      </c>
    </row>
    <row r="24" spans="3:6">
      <c r="C24" s="54" t="s">
        <v>66</v>
      </c>
      <c r="D24" s="46">
        <v>0</v>
      </c>
      <c r="E24" s="5" t="s">
        <v>56</v>
      </c>
    </row>
    <row r="25" spans="3:6">
      <c r="C25" s="52" t="s">
        <v>67</v>
      </c>
      <c r="D25" s="43">
        <v>0</v>
      </c>
      <c r="E25" s="5" t="s">
        <v>61</v>
      </c>
      <c r="F25" s="7"/>
    </row>
    <row r="26" spans="3:6">
      <c r="C26" s="52" t="s">
        <v>68</v>
      </c>
      <c r="D26" s="43">
        <v>17.27</v>
      </c>
      <c r="E26" s="5" t="s">
        <v>61</v>
      </c>
      <c r="F26" s="7"/>
    </row>
    <row r="27" spans="3:6">
      <c r="C27" s="52" t="s">
        <v>69</v>
      </c>
      <c r="D27" s="43">
        <v>0</v>
      </c>
      <c r="E27" s="5" t="s">
        <v>56</v>
      </c>
      <c r="F27" s="7"/>
    </row>
    <row r="28" spans="3:6">
      <c r="C28" s="52" t="s">
        <v>70</v>
      </c>
      <c r="D28" s="43">
        <v>0</v>
      </c>
      <c r="E28" s="5" t="s">
        <v>61</v>
      </c>
      <c r="F28" s="7"/>
    </row>
    <row r="29" spans="3:6">
      <c r="C29" s="52" t="s">
        <v>71</v>
      </c>
      <c r="D29" s="43">
        <v>0</v>
      </c>
      <c r="E29" s="5" t="s">
        <v>61</v>
      </c>
      <c r="F29" s="7"/>
    </row>
  </sheetData>
  <mergeCells count="4">
    <mergeCell ref="C2:F2"/>
    <mergeCell ref="C3:F3"/>
    <mergeCell ref="C4:F4"/>
    <mergeCell ref="C5:F5"/>
  </mergeCells>
  <phoneticPr fontId="2" type="noConversion"/>
  <pageMargins left="0.78740157480314965" right="0.19685039370078741" top="0.78740157480314965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1:J33"/>
  <sheetViews>
    <sheetView topLeftCell="A4" zoomScaleNormal="100" zoomScaleSheetLayoutView="75" workbookViewId="0">
      <pane xSplit="2" topLeftCell="C1" activePane="topRight" state="frozen"/>
      <selection activeCell="K10" sqref="K10"/>
      <selection pane="topRight" activeCell="C4" sqref="C4:D4"/>
    </sheetView>
  </sheetViews>
  <sheetFormatPr defaultColWidth="10.33203125" defaultRowHeight="13.2"/>
  <cols>
    <col min="1" max="1" width="5" style="8" customWidth="1"/>
    <col min="2" max="2" width="7" style="9" customWidth="1"/>
    <col min="3" max="3" width="93.109375" style="8" customWidth="1"/>
    <col min="4" max="4" width="20.6640625" style="8" customWidth="1"/>
    <col min="5" max="5" width="1.6640625" style="8" hidden="1" customWidth="1"/>
    <col min="6" max="6" width="0.109375" style="8" hidden="1" customWidth="1"/>
    <col min="7" max="7" width="10.6640625" style="8" hidden="1" customWidth="1"/>
    <col min="8" max="8" width="11.77734375" style="8" hidden="1" customWidth="1"/>
    <col min="9" max="10" width="0.109375" style="8" hidden="1" customWidth="1"/>
    <col min="11" max="16384" width="10.33203125" style="8"/>
  </cols>
  <sheetData>
    <row r="1" spans="2:10">
      <c r="C1" s="10" t="s">
        <v>72</v>
      </c>
    </row>
    <row r="2" spans="2:10" ht="15.6">
      <c r="C2" s="224" t="s">
        <v>73</v>
      </c>
      <c r="D2" s="224"/>
      <c r="E2" s="11"/>
      <c r="F2" s="12"/>
      <c r="G2" s="12"/>
      <c r="H2" s="13" t="s">
        <v>47</v>
      </c>
    </row>
    <row r="3" spans="2:10" ht="27" customHeight="1">
      <c r="C3" s="225"/>
      <c r="D3" s="225"/>
      <c r="E3" s="14"/>
    </row>
    <row r="4" spans="2:10" ht="57" customHeight="1">
      <c r="B4" s="15"/>
      <c r="C4" s="222" t="str">
        <f>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D4" s="222"/>
      <c r="E4" s="10" t="s">
        <v>74</v>
      </c>
      <c r="G4" s="16"/>
      <c r="H4" s="16"/>
    </row>
    <row r="5" spans="2:10" ht="20.399999999999999">
      <c r="C5" s="17" t="s">
        <v>47</v>
      </c>
      <c r="D5" s="18"/>
      <c r="E5" s="10"/>
      <c r="G5" s="16"/>
      <c r="H5" s="16"/>
    </row>
    <row r="6" spans="2:10" ht="27" customHeight="1">
      <c r="C6" s="19"/>
      <c r="D6" s="20"/>
    </row>
    <row r="7" spans="2:10">
      <c r="C7" s="21"/>
      <c r="D7" s="20"/>
    </row>
    <row r="8" spans="2:10" ht="15.6">
      <c r="C8" s="22" t="s">
        <v>47</v>
      </c>
      <c r="D8" s="23"/>
    </row>
    <row r="9" spans="2:10" ht="17.399999999999999">
      <c r="B9" s="223" t="s">
        <v>75</v>
      </c>
      <c r="C9" s="221" t="s">
        <v>76</v>
      </c>
      <c r="D9" s="24" t="s">
        <v>77</v>
      </c>
      <c r="E9" s="25"/>
    </row>
    <row r="10" spans="2:10" ht="17.399999999999999">
      <c r="B10" s="223"/>
      <c r="C10" s="221"/>
      <c r="D10" s="26" t="s">
        <v>78</v>
      </c>
      <c r="E10" s="25"/>
    </row>
    <row r="11" spans="2:10">
      <c r="B11" s="27">
        <v>1</v>
      </c>
      <c r="C11" s="27">
        <v>2</v>
      </c>
      <c r="D11" s="28">
        <v>3</v>
      </c>
      <c r="E11" s="25"/>
    </row>
    <row r="12" spans="2:10" ht="26.25" customHeight="1">
      <c r="B12" s="29">
        <v>1</v>
      </c>
      <c r="C12" s="30" t="s">
        <v>79</v>
      </c>
      <c r="D12" s="31">
        <f>Лист1!D15*Лист1!D23/100+Лист1!D15</f>
        <v>0</v>
      </c>
      <c r="E12" s="25"/>
    </row>
    <row r="13" spans="2:10" ht="16.2" thickBot="1">
      <c r="B13" s="29">
        <v>2</v>
      </c>
      <c r="C13" s="30" t="s">
        <v>80</v>
      </c>
      <c r="D13" s="31" t="e">
        <f>Лист1!D12+Лист1!D12*Лист1!D16/100+Лист1!D14+Лист1!D14*Лист1!D17/100+Лист1!D13+Лист1!D13*Лист1!D16/100</f>
        <v>#REF!</v>
      </c>
      <c r="J13" s="32"/>
    </row>
    <row r="14" spans="2:10" ht="36.75" customHeight="1">
      <c r="B14" s="29">
        <v>3</v>
      </c>
      <c r="C14" s="30" t="s">
        <v>81</v>
      </c>
      <c r="D14" s="31">
        <f>Лист1!D7*Лист1!D8/Лист1!D9*Лист1!D10</f>
        <v>757.99462988192852</v>
      </c>
    </row>
    <row r="15" spans="2:10" ht="30.75" customHeight="1">
      <c r="B15" s="29">
        <v>4</v>
      </c>
      <c r="C15" s="30" t="s">
        <v>82</v>
      </c>
      <c r="D15" s="31" t="e">
        <f>Лист1!D11</f>
        <v>#REF!</v>
      </c>
    </row>
    <row r="16" spans="2:10" ht="30.75" customHeight="1">
      <c r="B16" s="29">
        <v>5</v>
      </c>
      <c r="C16" s="30" t="s">
        <v>83</v>
      </c>
      <c r="D16" s="31" t="e">
        <f>(D13+D14+D15)*Лист1!D19+('всп форма'!D13+'всп форма'!D14+'всп форма'!D15)*Лист1!D20/100+(D13+D14+D15)*Лист1!D21/100</f>
        <v>#REF!</v>
      </c>
    </row>
    <row r="17" spans="2:4" ht="33" customHeight="1">
      <c r="B17" s="29">
        <v>6</v>
      </c>
      <c r="C17" s="33" t="s">
        <v>84</v>
      </c>
      <c r="D17" s="31" t="e">
        <f>('всп форма'!D13+'всп форма'!D14+'всп форма'!D15+'всп форма'!D16)*Лист1!D26/100+Лист1!D24</f>
        <v>#REF!</v>
      </c>
    </row>
    <row r="18" spans="2:4" ht="29.25" customHeight="1">
      <c r="B18" s="29">
        <v>7</v>
      </c>
      <c r="C18" s="30" t="s">
        <v>85</v>
      </c>
      <c r="D18" s="31" t="e">
        <f>('всп форма'!D12+'всп форма'!D13+'всп форма'!D14+'всп форма'!D15+'всп форма'!D16+'всп форма'!D17)*Лист1!D29/100</f>
        <v>#REF!</v>
      </c>
    </row>
    <row r="19" spans="2:4" ht="28.5" customHeight="1">
      <c r="B19" s="29">
        <v>8</v>
      </c>
      <c r="C19" s="30" t="s">
        <v>86</v>
      </c>
      <c r="D19" s="31" t="e">
        <f>('всп форма'!D13+'всп форма'!D14+'всп форма'!D15+'всп форма'!D16+'всп форма'!D17)*Лист1!D28/100+Лист1!D27</f>
        <v>#REF!</v>
      </c>
    </row>
    <row r="20" spans="2:4" ht="48" customHeight="1">
      <c r="B20" s="29">
        <v>9</v>
      </c>
      <c r="C20" s="30" t="s">
        <v>87</v>
      </c>
      <c r="D20" s="34" t="e">
        <f>('всп форма'!D12+'всп форма'!D13+'всп форма'!D14+'всп форма'!D15+'всп форма'!D16+'всп форма'!D17+'всп форма'!D18)*Лист1!D25/100</f>
        <v>#REF!</v>
      </c>
    </row>
    <row r="21" spans="2:4" ht="24.75" customHeight="1">
      <c r="B21" s="29">
        <v>10</v>
      </c>
      <c r="C21" s="35" t="s">
        <v>88</v>
      </c>
      <c r="D21" s="36" t="e">
        <f>(D12+D13+D14+D15+D16+D17+D18+D19+D20)</f>
        <v>#REF!</v>
      </c>
    </row>
    <row r="22" spans="2:4" ht="25.5" customHeight="1">
      <c r="B22" s="29">
        <v>11</v>
      </c>
      <c r="C22" s="35" t="s">
        <v>89</v>
      </c>
      <c r="D22" s="36" t="e">
        <f>(D21-D19)*1.15+D19</f>
        <v>#REF!</v>
      </c>
    </row>
    <row r="23" spans="2:4">
      <c r="C23" s="37"/>
      <c r="D23" s="38"/>
    </row>
    <row r="24" spans="2:4" ht="15.6">
      <c r="C24" s="39" t="s">
        <v>90</v>
      </c>
      <c r="D24" s="40" t="s">
        <v>91</v>
      </c>
    </row>
    <row r="25" spans="2:4" ht="15.6">
      <c r="C25" s="41"/>
      <c r="D25" s="41"/>
    </row>
    <row r="26" spans="2:4" ht="15.6">
      <c r="C26" s="42" t="s">
        <v>92</v>
      </c>
      <c r="D26" s="40" t="s">
        <v>92</v>
      </c>
    </row>
    <row r="27" spans="2:4" ht="15.6">
      <c r="C27" s="42" t="s">
        <v>93</v>
      </c>
      <c r="D27" s="42" t="s">
        <v>93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2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F39" sqref="F39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5.25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140</v>
      </c>
      <c r="D5" s="177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2.75" customHeight="1">
      <c r="A8" s="86" t="s">
        <v>8</v>
      </c>
      <c r="B8" s="181" t="s">
        <v>141</v>
      </c>
      <c r="C8" s="181"/>
      <c r="D8" s="181"/>
      <c r="E8" s="181"/>
      <c r="F8" s="181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33.41/100</f>
        <v>0.33409999999999995</v>
      </c>
      <c r="F16" s="194"/>
      <c r="G16" s="68"/>
    </row>
    <row r="17" spans="1:7" s="69" customFormat="1" outlineLevel="1">
      <c r="A17" s="94" t="s">
        <v>19</v>
      </c>
      <c r="B17" s="95" t="s">
        <v>18</v>
      </c>
      <c r="C17" s="96" t="s">
        <v>20</v>
      </c>
      <c r="D17" s="95" t="s">
        <v>21</v>
      </c>
      <c r="E17" s="97">
        <v>13.3</v>
      </c>
      <c r="F17" s="126">
        <f>E17*E16</f>
        <v>4.44353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1</v>
      </c>
      <c r="F18" s="196"/>
      <c r="G18" s="68"/>
    </row>
    <row r="19" spans="1:7" s="69" customFormat="1" outlineLevel="1">
      <c r="A19" s="94" t="s">
        <v>102</v>
      </c>
      <c r="B19" s="95" t="s">
        <v>18</v>
      </c>
      <c r="C19" s="96" t="s">
        <v>20</v>
      </c>
      <c r="D19" s="95" t="s">
        <v>21</v>
      </c>
      <c r="E19" s="97">
        <v>0.57769999999999999</v>
      </c>
      <c r="F19" s="125">
        <f>E18*E19</f>
        <v>0.57769999999999999</v>
      </c>
    </row>
    <row r="20" spans="1:7" s="74" customFormat="1" outlineLevel="1">
      <c r="A20" s="98" t="s">
        <v>103</v>
      </c>
      <c r="B20" s="99" t="s">
        <v>125</v>
      </c>
      <c r="C20" s="100" t="s">
        <v>126</v>
      </c>
      <c r="D20" s="99" t="s">
        <v>22</v>
      </c>
      <c r="E20" s="101">
        <v>0.28999999999999998</v>
      </c>
      <c r="F20" s="101">
        <f>E18*E20</f>
        <v>0.28999999999999998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v>1</v>
      </c>
      <c r="F21" s="196"/>
      <c r="G21" s="68"/>
    </row>
    <row r="22" spans="1:7" s="74" customFormat="1" outlineLevel="1">
      <c r="A22" s="98" t="s">
        <v>97</v>
      </c>
      <c r="B22" s="99" t="s">
        <v>125</v>
      </c>
      <c r="C22" s="100" t="s">
        <v>126</v>
      </c>
      <c r="D22" s="99" t="s">
        <v>22</v>
      </c>
      <c r="E22" s="101">
        <v>0.1696</v>
      </c>
      <c r="F22" s="101">
        <f>E21*E22</f>
        <v>0.1696</v>
      </c>
    </row>
    <row r="23" spans="1:7" s="70" customFormat="1">
      <c r="A23" s="91" t="s">
        <v>27</v>
      </c>
      <c r="B23" s="92" t="s">
        <v>129</v>
      </c>
      <c r="C23" s="92" t="s">
        <v>135</v>
      </c>
      <c r="D23" s="93" t="s">
        <v>127</v>
      </c>
      <c r="E23" s="195">
        <v>8</v>
      </c>
      <c r="F23" s="196"/>
      <c r="G23" s="68"/>
    </row>
    <row r="24" spans="1:7" s="69" customFormat="1" outlineLevel="1">
      <c r="A24" s="94" t="s">
        <v>31</v>
      </c>
      <c r="B24" s="95" t="s">
        <v>18</v>
      </c>
      <c r="C24" s="96" t="s">
        <v>20</v>
      </c>
      <c r="D24" s="95" t="s">
        <v>21</v>
      </c>
      <c r="E24" s="97">
        <v>1.3781000000000001</v>
      </c>
      <c r="F24" s="126">
        <f>E23*E24</f>
        <v>11.024800000000001</v>
      </c>
    </row>
    <row r="25" spans="1:7" s="75" customFormat="1" outlineLevel="1">
      <c r="A25" s="102" t="s">
        <v>104</v>
      </c>
      <c r="B25" s="103">
        <v>64614</v>
      </c>
      <c r="C25" s="104" t="s">
        <v>130</v>
      </c>
      <c r="D25" s="103" t="s">
        <v>131</v>
      </c>
      <c r="E25" s="105">
        <v>0.12770000000000001</v>
      </c>
      <c r="F25" s="138">
        <f>E23*E25</f>
        <v>1.0216000000000001</v>
      </c>
    </row>
    <row r="26" spans="1:7" s="75" customFormat="1" outlineLevel="1">
      <c r="A26" s="106" t="s">
        <v>105</v>
      </c>
      <c r="B26" s="107" t="s">
        <v>128</v>
      </c>
      <c r="C26" s="108" t="s">
        <v>136</v>
      </c>
      <c r="D26" s="107" t="s">
        <v>25</v>
      </c>
      <c r="E26" s="109">
        <v>0.69530000000000003</v>
      </c>
      <c r="F26" s="137">
        <f>E23*E26</f>
        <v>5.5624000000000002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3">
        <f>53.506/100</f>
        <v>0.53505999999999998</v>
      </c>
      <c r="F27" s="194"/>
      <c r="G27" s="68"/>
    </row>
    <row r="28" spans="1:7" s="69" customFormat="1" outlineLevel="1">
      <c r="A28" s="94" t="s">
        <v>94</v>
      </c>
      <c r="B28" s="95" t="s">
        <v>18</v>
      </c>
      <c r="C28" s="96" t="s">
        <v>20</v>
      </c>
      <c r="D28" s="95" t="s">
        <v>21</v>
      </c>
      <c r="E28" s="97">
        <v>31.98</v>
      </c>
      <c r="F28" s="125">
        <f>E27*E28</f>
        <v>17.1112188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29">
        <f>E27*E29</f>
        <v>0.25147819999999999</v>
      </c>
    </row>
    <row r="30" spans="1:7" s="75" customFormat="1" outlineLevel="1">
      <c r="A30" s="102" t="s">
        <v>107</v>
      </c>
      <c r="B30" s="103" t="s">
        <v>122</v>
      </c>
      <c r="C30" s="104" t="s">
        <v>121</v>
      </c>
      <c r="D30" s="103" t="s">
        <v>96</v>
      </c>
      <c r="E30" s="105">
        <v>115</v>
      </c>
      <c r="F30" s="127">
        <f>E27*E30</f>
        <v>61.5319</v>
      </c>
    </row>
    <row r="31" spans="1:7" s="75" customFormat="1" outlineLevel="1">
      <c r="A31" s="106" t="s">
        <v>110</v>
      </c>
      <c r="B31" s="107" t="s">
        <v>120</v>
      </c>
      <c r="C31" s="108" t="s">
        <v>119</v>
      </c>
      <c r="D31" s="107" t="s">
        <v>23</v>
      </c>
      <c r="E31" s="109">
        <v>1.26E-2</v>
      </c>
      <c r="F31" s="128">
        <f>E27*E31</f>
        <v>6.7417559999999998E-3</v>
      </c>
    </row>
    <row r="32" spans="1:7" s="75" customFormat="1" outlineLevel="1">
      <c r="A32" s="106" t="s">
        <v>111</v>
      </c>
      <c r="B32" s="107" t="s">
        <v>118</v>
      </c>
      <c r="C32" s="108" t="s">
        <v>117</v>
      </c>
      <c r="D32" s="107" t="s">
        <v>23</v>
      </c>
      <c r="E32" s="109">
        <v>1.2600000000000001E-3</v>
      </c>
      <c r="F32" s="128">
        <f>E27*E32</f>
        <v>6.7417560000000004E-4</v>
      </c>
    </row>
    <row r="33" spans="1:7" s="75" customFormat="1" outlineLevel="1">
      <c r="A33" s="106" t="s">
        <v>112</v>
      </c>
      <c r="B33" s="107" t="s">
        <v>116</v>
      </c>
      <c r="C33" s="108" t="s">
        <v>115</v>
      </c>
      <c r="D33" s="107" t="s">
        <v>23</v>
      </c>
      <c r="E33" s="109">
        <v>0.03</v>
      </c>
      <c r="F33" s="128">
        <f>E27*E33</f>
        <v>1.6051799999999998E-2</v>
      </c>
    </row>
    <row r="34" spans="1:7" s="75" customFormat="1" outlineLevel="1">
      <c r="A34" s="106" t="s">
        <v>113</v>
      </c>
      <c r="B34" s="107" t="s">
        <v>108</v>
      </c>
      <c r="C34" s="108" t="s">
        <v>109</v>
      </c>
      <c r="D34" s="107" t="s">
        <v>23</v>
      </c>
      <c r="E34" s="109">
        <v>4.7300000000000002E-2</v>
      </c>
      <c r="F34" s="128">
        <f>E27*E34</f>
        <v>2.5308338E-2</v>
      </c>
    </row>
    <row r="35" spans="1:7" s="70" customFormat="1" ht="13.8" thickBot="1">
      <c r="A35" s="182"/>
      <c r="B35" s="183"/>
      <c r="C35" s="183"/>
      <c r="D35" s="183"/>
      <c r="E35" s="183"/>
      <c r="F35" s="184"/>
      <c r="G35" s="62"/>
    </row>
    <row r="36" spans="1:7" s="70" customFormat="1" ht="13.5" customHeight="1" thickTop="1">
      <c r="A36" s="185" t="s">
        <v>34</v>
      </c>
      <c r="B36" s="186"/>
      <c r="C36" s="186"/>
      <c r="D36" s="110"/>
      <c r="E36" s="111"/>
      <c r="F36" s="112"/>
      <c r="G36" s="68"/>
    </row>
    <row r="37" spans="1:7" s="70" customFormat="1">
      <c r="A37" s="187"/>
      <c r="B37" s="188"/>
      <c r="C37" s="188"/>
      <c r="D37" s="188"/>
      <c r="E37" s="188"/>
      <c r="F37" s="189"/>
      <c r="G37" s="62"/>
    </row>
    <row r="38" spans="1:7" s="70" customFormat="1">
      <c r="A38" s="113"/>
      <c r="B38" s="114"/>
      <c r="C38" s="115" t="s">
        <v>35</v>
      </c>
      <c r="D38" s="116"/>
      <c r="E38" s="117"/>
      <c r="F38" s="118"/>
      <c r="G38" s="62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30">
        <f>F17+F19+F24+F28</f>
        <v>33.157248800000005</v>
      </c>
      <c r="G39" s="62"/>
    </row>
  </sheetData>
  <mergeCells count="21">
    <mergeCell ref="B2:F2"/>
    <mergeCell ref="B3:F3"/>
    <mergeCell ref="D5:F5"/>
    <mergeCell ref="B6:F6"/>
    <mergeCell ref="B8:F8"/>
    <mergeCell ref="B9:F9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2018)&amp;C&amp;P&amp;R160030020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4"/>
  <sheetViews>
    <sheetView zoomScale="120" zoomScaleNormal="120" workbookViewId="0">
      <selection activeCell="E1" sqref="E1:F65536"/>
    </sheetView>
  </sheetViews>
  <sheetFormatPr defaultColWidth="9.33203125" defaultRowHeight="13.2"/>
  <cols>
    <col min="1" max="1" width="6.33203125" style="55" customWidth="1"/>
    <col min="2" max="2" width="63.109375" style="55" customWidth="1"/>
    <col min="3" max="3" width="10.6640625" style="55" customWidth="1"/>
    <col min="4" max="4" width="14.44140625" style="55" customWidth="1"/>
    <col min="5" max="16384" width="9.33203125" style="55"/>
  </cols>
  <sheetData>
    <row r="1" spans="1:4" ht="6.75" customHeight="1"/>
    <row r="2" spans="1:4" ht="76.5" customHeight="1">
      <c r="A2" s="202" t="str">
        <f>[1]bv_abc4!B2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18" customHeight="1">
      <c r="A4" s="203" t="str">
        <f>[1]bv_abc4!B8</f>
        <v>ВОССТАНОВЛЕНИЕ ТЕПЛОИЗОЛЯЦИИ ТЕПЛОВЫХ СЕТЕЙ ПО АДРЕСУ: КВАРТАЛ 3 ВВ 4-24 ОТ ТК-14 ДО ТКВ-17 (Д-133 ММ - 80 П.М.)</v>
      </c>
      <c r="B4" s="203"/>
      <c r="C4" s="203"/>
      <c r="D4" s="203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39">
        <f>[1]bv_abc4!F39</f>
        <v>33.157248800000005</v>
      </c>
    </row>
    <row r="18" spans="1:4">
      <c r="A18" s="59"/>
      <c r="B18" s="60" t="s">
        <v>42</v>
      </c>
      <c r="C18" s="60" t="s">
        <v>21</v>
      </c>
      <c r="D18" s="140">
        <f>D17</f>
        <v>33.157248800000005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23">
        <f>[1]bv_abc4!F20+[1]bv_abc4!F22</f>
        <v>0.45960000000000001</v>
      </c>
    </row>
    <row r="22" spans="1:4">
      <c r="A22" s="81" t="s">
        <v>24</v>
      </c>
      <c r="B22" s="82" t="s">
        <v>132</v>
      </c>
      <c r="C22" s="83" t="s">
        <v>22</v>
      </c>
      <c r="D22" s="123">
        <f>[1]bv_abc4!F29</f>
        <v>0.25147819999999999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24">
        <f>[1]bv_abc4!F25</f>
        <v>1.0216000000000001</v>
      </c>
    </row>
    <row r="27" spans="1:4">
      <c r="A27" s="81" t="s">
        <v>24</v>
      </c>
      <c r="B27" s="82" t="s">
        <v>121</v>
      </c>
      <c r="C27" s="83" t="s">
        <v>96</v>
      </c>
      <c r="D27" s="124">
        <f>[1]bv_abc4!F30</f>
        <v>61.5319</v>
      </c>
    </row>
    <row r="28" spans="1:4" ht="26.4">
      <c r="A28" s="81" t="s">
        <v>26</v>
      </c>
      <c r="B28" s="82" t="s">
        <v>119</v>
      </c>
      <c r="C28" s="83" t="s">
        <v>23</v>
      </c>
      <c r="D28" s="124">
        <f>[1]bv_abc4!F31</f>
        <v>6.7417559999999998E-3</v>
      </c>
    </row>
    <row r="29" spans="1:4">
      <c r="A29" s="81" t="s">
        <v>27</v>
      </c>
      <c r="B29" s="82" t="s">
        <v>117</v>
      </c>
      <c r="C29" s="83" t="s">
        <v>23</v>
      </c>
      <c r="D29" s="124">
        <f>[1]bv_abc4!F32</f>
        <v>6.7417560000000004E-4</v>
      </c>
    </row>
    <row r="30" spans="1:4" ht="26.4">
      <c r="A30" s="81" t="s">
        <v>28</v>
      </c>
      <c r="B30" s="82" t="s">
        <v>115</v>
      </c>
      <c r="C30" s="83" t="s">
        <v>23</v>
      </c>
      <c r="D30" s="124">
        <f>[1]bv_abc4!F33</f>
        <v>1.6051799999999998E-2</v>
      </c>
    </row>
    <row r="31" spans="1:4" ht="26.4">
      <c r="A31" s="81" t="s">
        <v>29</v>
      </c>
      <c r="B31" s="82" t="s">
        <v>109</v>
      </c>
      <c r="C31" s="83" t="s">
        <v>23</v>
      </c>
      <c r="D31" s="124">
        <f>[1]bv_abc4!F34</f>
        <v>2.5308338E-2</v>
      </c>
    </row>
    <row r="32" spans="1:4">
      <c r="A32" s="81" t="s">
        <v>30</v>
      </c>
      <c r="B32" s="82" t="s">
        <v>136</v>
      </c>
      <c r="C32" s="83" t="s">
        <v>25</v>
      </c>
      <c r="D32" s="124">
        <f>[1]bv_abc4!F26</f>
        <v>5.5624000000000002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160030020</oddHeader>
    <oddFooter>&amp;C&amp;"Times New Roman,обычный"&amp;9&amp;P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K29" sqref="K29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3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142</v>
      </c>
      <c r="D5" s="177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5" customHeight="1">
      <c r="A8" s="141" t="s">
        <v>8</v>
      </c>
      <c r="B8" s="176" t="s">
        <v>143</v>
      </c>
      <c r="C8" s="176"/>
      <c r="D8" s="176"/>
      <c r="E8" s="176"/>
      <c r="F8" s="176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30.521/100</f>
        <v>0.30520999999999998</v>
      </c>
      <c r="F16" s="194"/>
      <c r="G16" s="68"/>
    </row>
    <row r="17" spans="1:7" s="69" customFormat="1" outlineLevel="1">
      <c r="A17" s="94" t="s">
        <v>19</v>
      </c>
      <c r="B17" s="95" t="s">
        <v>18</v>
      </c>
      <c r="C17" s="96" t="s">
        <v>20</v>
      </c>
      <c r="D17" s="95" t="s">
        <v>21</v>
      </c>
      <c r="E17" s="97">
        <v>13.3</v>
      </c>
      <c r="F17" s="125">
        <f>E16*E17</f>
        <v>4.0592930000000003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0.7</v>
      </c>
      <c r="F18" s="196"/>
      <c r="G18" s="68"/>
    </row>
    <row r="19" spans="1:7" s="69" customFormat="1" outlineLevel="1">
      <c r="A19" s="94" t="s">
        <v>102</v>
      </c>
      <c r="B19" s="95" t="s">
        <v>18</v>
      </c>
      <c r="C19" s="96" t="s">
        <v>20</v>
      </c>
      <c r="D19" s="95" t="s">
        <v>21</v>
      </c>
      <c r="E19" s="97">
        <v>0.57769999999999999</v>
      </c>
      <c r="F19" s="125">
        <f>E18*E19</f>
        <v>0.40438999999999997</v>
      </c>
    </row>
    <row r="20" spans="1:7" s="74" customFormat="1" outlineLevel="1">
      <c r="A20" s="98" t="s">
        <v>103</v>
      </c>
      <c r="B20" s="99" t="s">
        <v>125</v>
      </c>
      <c r="C20" s="100" t="s">
        <v>126</v>
      </c>
      <c r="D20" s="99" t="s">
        <v>22</v>
      </c>
      <c r="E20" s="101">
        <v>0.28999999999999998</v>
      </c>
      <c r="F20" s="101">
        <f>E18*E20</f>
        <v>0.20299999999999999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v>0.7</v>
      </c>
      <c r="F21" s="196"/>
      <c r="G21" s="68"/>
    </row>
    <row r="22" spans="1:7" s="74" customFormat="1" outlineLevel="1">
      <c r="A22" s="98" t="s">
        <v>97</v>
      </c>
      <c r="B22" s="99" t="s">
        <v>125</v>
      </c>
      <c r="C22" s="100" t="s">
        <v>126</v>
      </c>
      <c r="D22" s="99" t="s">
        <v>22</v>
      </c>
      <c r="E22" s="101">
        <v>0.1696</v>
      </c>
      <c r="F22" s="129">
        <f>E21*E22</f>
        <v>0.11871999999999999</v>
      </c>
    </row>
    <row r="23" spans="1:7" s="70" customFormat="1">
      <c r="A23" s="91" t="s">
        <v>27</v>
      </c>
      <c r="B23" s="92" t="s">
        <v>129</v>
      </c>
      <c r="C23" s="92" t="s">
        <v>144</v>
      </c>
      <c r="D23" s="93" t="s">
        <v>127</v>
      </c>
      <c r="E23" s="195">
        <v>9</v>
      </c>
      <c r="F23" s="196"/>
      <c r="G23" s="68"/>
    </row>
    <row r="24" spans="1:7" s="69" customFormat="1" outlineLevel="1">
      <c r="A24" s="94" t="s">
        <v>31</v>
      </c>
      <c r="B24" s="95" t="s">
        <v>18</v>
      </c>
      <c r="C24" s="96" t="s">
        <v>20</v>
      </c>
      <c r="D24" s="95" t="s">
        <v>21</v>
      </c>
      <c r="E24" s="97">
        <v>1.1191</v>
      </c>
      <c r="F24" s="125">
        <f>E23*E24</f>
        <v>10.071899999999999</v>
      </c>
    </row>
    <row r="25" spans="1:7" s="75" customFormat="1" outlineLevel="1">
      <c r="A25" s="102" t="s">
        <v>104</v>
      </c>
      <c r="B25" s="103">
        <v>64614</v>
      </c>
      <c r="C25" s="104" t="s">
        <v>130</v>
      </c>
      <c r="D25" s="103" t="s">
        <v>131</v>
      </c>
      <c r="E25" s="105">
        <v>0.1026</v>
      </c>
      <c r="F25" s="127">
        <f>E23*E25</f>
        <v>0.9234</v>
      </c>
    </row>
    <row r="26" spans="1:7" s="75" customFormat="1" outlineLevel="1">
      <c r="A26" s="106" t="s">
        <v>105</v>
      </c>
      <c r="B26" s="107" t="s">
        <v>128</v>
      </c>
      <c r="C26" s="108" t="s">
        <v>145</v>
      </c>
      <c r="D26" s="107" t="s">
        <v>25</v>
      </c>
      <c r="E26" s="109">
        <v>0.41599999999999998</v>
      </c>
      <c r="F26" s="137">
        <f>E23*E26</f>
        <v>3.7439999999999998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3">
        <f>47.48/100</f>
        <v>0.47479999999999994</v>
      </c>
      <c r="F27" s="194"/>
      <c r="G27" s="68"/>
    </row>
    <row r="28" spans="1:7" s="69" customFormat="1" outlineLevel="1">
      <c r="A28" s="94" t="s">
        <v>94</v>
      </c>
      <c r="B28" s="95" t="s">
        <v>18</v>
      </c>
      <c r="C28" s="96" t="s">
        <v>20</v>
      </c>
      <c r="D28" s="95" t="s">
        <v>21</v>
      </c>
      <c r="E28" s="97">
        <v>31.98</v>
      </c>
      <c r="F28" s="126">
        <f>E27*E28</f>
        <v>15.184103999999998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42">
        <f>E27*E29</f>
        <v>0.22315599999999997</v>
      </c>
    </row>
    <row r="30" spans="1:7" s="75" customFormat="1" outlineLevel="1">
      <c r="A30" s="102" t="s">
        <v>107</v>
      </c>
      <c r="B30" s="103" t="s">
        <v>122</v>
      </c>
      <c r="C30" s="104" t="s">
        <v>121</v>
      </c>
      <c r="D30" s="103" t="s">
        <v>96</v>
      </c>
      <c r="E30" s="105">
        <v>115</v>
      </c>
      <c r="F30" s="143">
        <f>E27*E30</f>
        <v>54.601999999999997</v>
      </c>
    </row>
    <row r="31" spans="1:7" s="75" customFormat="1" outlineLevel="1">
      <c r="A31" s="106" t="s">
        <v>110</v>
      </c>
      <c r="B31" s="107" t="s">
        <v>120</v>
      </c>
      <c r="C31" s="108" t="s">
        <v>119</v>
      </c>
      <c r="D31" s="107" t="s">
        <v>23</v>
      </c>
      <c r="E31" s="109">
        <v>1.26E-2</v>
      </c>
      <c r="F31" s="128">
        <f>E27*E31</f>
        <v>5.9824799999999992E-3</v>
      </c>
    </row>
    <row r="32" spans="1:7" s="75" customFormat="1" outlineLevel="1">
      <c r="A32" s="106" t="s">
        <v>111</v>
      </c>
      <c r="B32" s="107" t="s">
        <v>118</v>
      </c>
      <c r="C32" s="108" t="s">
        <v>117</v>
      </c>
      <c r="D32" s="107" t="s">
        <v>23</v>
      </c>
      <c r="E32" s="109">
        <v>1.2600000000000001E-3</v>
      </c>
      <c r="F32" s="128">
        <f>E27*E32</f>
        <v>5.982479999999999E-4</v>
      </c>
    </row>
    <row r="33" spans="1:7" s="75" customFormat="1" outlineLevel="1">
      <c r="A33" s="106" t="s">
        <v>112</v>
      </c>
      <c r="B33" s="107" t="s">
        <v>116</v>
      </c>
      <c r="C33" s="108" t="s">
        <v>115</v>
      </c>
      <c r="D33" s="107" t="s">
        <v>23</v>
      </c>
      <c r="E33" s="109">
        <v>0.03</v>
      </c>
      <c r="F33" s="128">
        <f>E27*E33</f>
        <v>1.4243999999999998E-2</v>
      </c>
    </row>
    <row r="34" spans="1:7" s="75" customFormat="1" outlineLevel="1">
      <c r="A34" s="106" t="s">
        <v>113</v>
      </c>
      <c r="B34" s="107" t="s">
        <v>108</v>
      </c>
      <c r="C34" s="108" t="s">
        <v>109</v>
      </c>
      <c r="D34" s="107" t="s">
        <v>23</v>
      </c>
      <c r="E34" s="109">
        <v>4.7300000000000002E-2</v>
      </c>
      <c r="F34" s="128">
        <f>E27*E34</f>
        <v>2.2458039999999999E-2</v>
      </c>
    </row>
    <row r="35" spans="1:7" s="70" customFormat="1" ht="13.8" thickBot="1">
      <c r="A35" s="182"/>
      <c r="B35" s="183"/>
      <c r="C35" s="183"/>
      <c r="D35" s="183"/>
      <c r="E35" s="183"/>
      <c r="F35" s="184"/>
      <c r="G35" s="62"/>
    </row>
    <row r="36" spans="1:7" s="70" customFormat="1" ht="13.5" customHeight="1" thickTop="1">
      <c r="A36" s="185" t="s">
        <v>34</v>
      </c>
      <c r="B36" s="186"/>
      <c r="C36" s="186"/>
      <c r="D36" s="110"/>
      <c r="E36" s="111"/>
      <c r="F36" s="112"/>
      <c r="G36" s="68"/>
    </row>
    <row r="37" spans="1:7" s="70" customFormat="1">
      <c r="A37" s="187"/>
      <c r="B37" s="188"/>
      <c r="C37" s="188"/>
      <c r="D37" s="188"/>
      <c r="E37" s="188"/>
      <c r="F37" s="189"/>
      <c r="G37" s="62"/>
    </row>
    <row r="38" spans="1:7" s="70" customFormat="1">
      <c r="A38" s="113"/>
      <c r="B38" s="114"/>
      <c r="C38" s="115" t="s">
        <v>35</v>
      </c>
      <c r="D38" s="116"/>
      <c r="E38" s="117"/>
      <c r="F38" s="118"/>
      <c r="G38" s="62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44">
        <f>F17+F19+F24+F28</f>
        <v>29.719686999999997</v>
      </c>
      <c r="G39" s="62"/>
    </row>
  </sheetData>
  <mergeCells count="21">
    <mergeCell ref="B2:F2"/>
    <mergeCell ref="B3:F3"/>
    <mergeCell ref="D5:F5"/>
    <mergeCell ref="B6:F6"/>
    <mergeCell ref="B8:F8"/>
    <mergeCell ref="B9:F9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2018)&amp;C&amp;P&amp;R160030030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D30" sqref="D30"/>
    </sheetView>
  </sheetViews>
  <sheetFormatPr defaultColWidth="9.33203125" defaultRowHeight="13.2"/>
  <cols>
    <col min="1" max="1" width="6.33203125" style="55" customWidth="1"/>
    <col min="2" max="2" width="63.109375" style="55" customWidth="1"/>
    <col min="3" max="3" width="10.6640625" style="55" customWidth="1"/>
    <col min="4" max="4" width="14.44140625" style="55" customWidth="1"/>
    <col min="5" max="16384" width="9.33203125" style="55"/>
  </cols>
  <sheetData>
    <row r="2" spans="1:4" ht="74.25" customHeight="1">
      <c r="A2" s="202" t="str">
        <f>[2]bv_abc4!B2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24.75" customHeight="1">
      <c r="A4" s="202" t="str">
        <f>[2]bv_abc4!B8</f>
        <v xml:space="preserve"> ВОССТАНОВЛЕНИЕ ТЕПЛОИЗОЛЯЦИИ ТЕПЛОВЫХ СЕТЕЙ ПО АДРЕСУ: КВАРТАЛ 3 ВВ 4-24 ОТ ТК-17 ДО ТКВ-18 (Д-108 ММ L-90 П.М.)</v>
      </c>
      <c r="B4" s="202"/>
      <c r="C4" s="202"/>
      <c r="D4" s="202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45">
        <f>[2]bv_abc4!F39</f>
        <v>29.719686999999997</v>
      </c>
    </row>
    <row r="18" spans="1:4">
      <c r="A18" s="59"/>
      <c r="B18" s="60" t="s">
        <v>42</v>
      </c>
      <c r="C18" s="60" t="s">
        <v>21</v>
      </c>
      <c r="D18" s="146">
        <f>D17</f>
        <v>29.719686999999997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47">
        <f>[2]bv_abc4!F20+[2]bv_abc4!F22</f>
        <v>0.32172000000000001</v>
      </c>
    </row>
    <row r="22" spans="1:4">
      <c r="A22" s="81" t="s">
        <v>24</v>
      </c>
      <c r="B22" s="82" t="s">
        <v>132</v>
      </c>
      <c r="C22" s="83" t="s">
        <v>22</v>
      </c>
      <c r="D22" s="147">
        <f>[2]bv_abc4!F29</f>
        <v>0.22315599999999997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48">
        <f>[2]bv_abc4!F25</f>
        <v>0.9234</v>
      </c>
    </row>
    <row r="27" spans="1:4">
      <c r="A27" s="81" t="s">
        <v>24</v>
      </c>
      <c r="B27" s="82" t="s">
        <v>121</v>
      </c>
      <c r="C27" s="83" t="s">
        <v>96</v>
      </c>
      <c r="D27" s="148">
        <f>[2]bv_abc4!F30</f>
        <v>54.601999999999997</v>
      </c>
    </row>
    <row r="28" spans="1:4" ht="26.4">
      <c r="A28" s="81" t="s">
        <v>26</v>
      </c>
      <c r="B28" s="82" t="s">
        <v>119</v>
      </c>
      <c r="C28" s="83" t="s">
        <v>23</v>
      </c>
      <c r="D28" s="148">
        <f>[2]bv_abc4!F31</f>
        <v>5.9824799999999992E-3</v>
      </c>
    </row>
    <row r="29" spans="1:4">
      <c r="A29" s="81" t="s">
        <v>27</v>
      </c>
      <c r="B29" s="82" t="s">
        <v>117</v>
      </c>
      <c r="C29" s="83" t="s">
        <v>23</v>
      </c>
      <c r="D29" s="148">
        <f>[2]bv_abc4!F32</f>
        <v>5.982479999999999E-4</v>
      </c>
    </row>
    <row r="30" spans="1:4" ht="26.4">
      <c r="A30" s="81" t="s">
        <v>28</v>
      </c>
      <c r="B30" s="82" t="s">
        <v>115</v>
      </c>
      <c r="C30" s="83" t="s">
        <v>23</v>
      </c>
      <c r="D30" s="148">
        <f>[2]bv_abc4!F33</f>
        <v>1.4243999999999998E-2</v>
      </c>
    </row>
    <row r="31" spans="1:4" ht="26.4">
      <c r="A31" s="81" t="s">
        <v>29</v>
      </c>
      <c r="B31" s="82" t="s">
        <v>109</v>
      </c>
      <c r="C31" s="83" t="s">
        <v>23</v>
      </c>
      <c r="D31" s="148">
        <f>[2]bv_abc4!F34</f>
        <v>2.2458039999999999E-2</v>
      </c>
    </row>
    <row r="32" spans="1:4">
      <c r="A32" s="81" t="s">
        <v>30</v>
      </c>
      <c r="B32" s="82" t="s">
        <v>145</v>
      </c>
      <c r="C32" s="83" t="s">
        <v>25</v>
      </c>
      <c r="D32" s="148">
        <f>[2]bv_abc4!F26</f>
        <v>3.7439999999999998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160030030</oddHeader>
    <oddFooter>&amp;C&amp;"Times New Roman,обычный"&amp;9&amp;P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I30" sqref="I30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3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146</v>
      </c>
      <c r="D5" s="177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8.75" customHeight="1">
      <c r="A8" s="141" t="s">
        <v>8</v>
      </c>
      <c r="B8" s="176" t="s">
        <v>147</v>
      </c>
      <c r="C8" s="176"/>
      <c r="D8" s="176"/>
      <c r="E8" s="176"/>
      <c r="F8" s="176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10.17/100</f>
        <v>0.1017</v>
      </c>
      <c r="F16" s="194"/>
      <c r="G16" s="68"/>
    </row>
    <row r="17" spans="1:7" s="69" customFormat="1" outlineLevel="1">
      <c r="A17" s="94" t="s">
        <v>19</v>
      </c>
      <c r="B17" s="95" t="s">
        <v>18</v>
      </c>
      <c r="C17" s="96" t="s">
        <v>20</v>
      </c>
      <c r="D17" s="95" t="s">
        <v>21</v>
      </c>
      <c r="E17" s="97">
        <v>13.3</v>
      </c>
      <c r="F17" s="125">
        <f>E16*E17</f>
        <v>1.3526100000000001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0.2</v>
      </c>
      <c r="F18" s="196"/>
      <c r="G18" s="68"/>
    </row>
    <row r="19" spans="1:7" s="69" customFormat="1" outlineLevel="1">
      <c r="A19" s="94" t="s">
        <v>102</v>
      </c>
      <c r="B19" s="95" t="s">
        <v>18</v>
      </c>
      <c r="C19" s="96" t="s">
        <v>20</v>
      </c>
      <c r="D19" s="95" t="s">
        <v>21</v>
      </c>
      <c r="E19" s="97">
        <v>0.57769999999999999</v>
      </c>
      <c r="F19" s="125">
        <f>E18*E19</f>
        <v>0.11554</v>
      </c>
    </row>
    <row r="20" spans="1:7" s="74" customFormat="1" outlineLevel="1">
      <c r="A20" s="98" t="s">
        <v>103</v>
      </c>
      <c r="B20" s="99" t="s">
        <v>125</v>
      </c>
      <c r="C20" s="100" t="s">
        <v>126</v>
      </c>
      <c r="D20" s="99" t="s">
        <v>22</v>
      </c>
      <c r="E20" s="101">
        <v>0.28999999999999998</v>
      </c>
      <c r="F20" s="101">
        <f>E18*E20</f>
        <v>5.7999999999999996E-2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v>0.2</v>
      </c>
      <c r="F21" s="196"/>
      <c r="G21" s="68"/>
    </row>
    <row r="22" spans="1:7" s="74" customFormat="1" outlineLevel="1">
      <c r="A22" s="98" t="s">
        <v>97</v>
      </c>
      <c r="B22" s="99" t="s">
        <v>125</v>
      </c>
      <c r="C22" s="100" t="s">
        <v>126</v>
      </c>
      <c r="D22" s="99" t="s">
        <v>22</v>
      </c>
      <c r="E22" s="101">
        <v>0.1696</v>
      </c>
      <c r="F22" s="129">
        <f>E21*E22</f>
        <v>3.3919999999999999E-2</v>
      </c>
    </row>
    <row r="23" spans="1:7" s="70" customFormat="1">
      <c r="A23" s="91" t="s">
        <v>27</v>
      </c>
      <c r="B23" s="92" t="s">
        <v>129</v>
      </c>
      <c r="C23" s="92" t="s">
        <v>144</v>
      </c>
      <c r="D23" s="93" t="s">
        <v>127</v>
      </c>
      <c r="E23" s="195">
        <v>3</v>
      </c>
      <c r="F23" s="196"/>
      <c r="G23" s="68"/>
    </row>
    <row r="24" spans="1:7" s="69" customFormat="1" outlineLevel="1">
      <c r="A24" s="94" t="s">
        <v>31</v>
      </c>
      <c r="B24" s="95" t="s">
        <v>18</v>
      </c>
      <c r="C24" s="96" t="s">
        <v>20</v>
      </c>
      <c r="D24" s="95" t="s">
        <v>21</v>
      </c>
      <c r="E24" s="97">
        <v>1.1191</v>
      </c>
      <c r="F24" s="125">
        <f>E23*E24</f>
        <v>3.3573</v>
      </c>
    </row>
    <row r="25" spans="1:7" s="75" customFormat="1" outlineLevel="1">
      <c r="A25" s="102" t="s">
        <v>104</v>
      </c>
      <c r="B25" s="103">
        <v>64614</v>
      </c>
      <c r="C25" s="104" t="s">
        <v>130</v>
      </c>
      <c r="D25" s="103" t="s">
        <v>131</v>
      </c>
      <c r="E25" s="105">
        <v>0.1026</v>
      </c>
      <c r="F25" s="127">
        <f>E23*E25</f>
        <v>0.30779999999999996</v>
      </c>
    </row>
    <row r="26" spans="1:7" s="75" customFormat="1" outlineLevel="1">
      <c r="A26" s="106" t="s">
        <v>105</v>
      </c>
      <c r="B26" s="107" t="s">
        <v>128</v>
      </c>
      <c r="C26" s="108" t="s">
        <v>145</v>
      </c>
      <c r="D26" s="107" t="s">
        <v>25</v>
      </c>
      <c r="E26" s="109">
        <v>0.41599999999999998</v>
      </c>
      <c r="F26" s="137">
        <f>E23*E26</f>
        <v>1.248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3">
        <f>15.83/100</f>
        <v>0.1583</v>
      </c>
      <c r="F27" s="194"/>
      <c r="G27" s="68"/>
    </row>
    <row r="28" spans="1:7" s="69" customFormat="1" outlineLevel="1">
      <c r="A28" s="94" t="s">
        <v>94</v>
      </c>
      <c r="B28" s="95" t="s">
        <v>18</v>
      </c>
      <c r="C28" s="96" t="s">
        <v>20</v>
      </c>
      <c r="D28" s="95" t="s">
        <v>21</v>
      </c>
      <c r="E28" s="97">
        <v>31.98</v>
      </c>
      <c r="F28" s="126">
        <f>E27*E28</f>
        <v>5.0624339999999997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42">
        <f>E27*E29</f>
        <v>7.4400999999999995E-2</v>
      </c>
    </row>
    <row r="30" spans="1:7" s="75" customFormat="1" outlineLevel="1">
      <c r="A30" s="102" t="s">
        <v>107</v>
      </c>
      <c r="B30" s="103" t="s">
        <v>122</v>
      </c>
      <c r="C30" s="104" t="s">
        <v>121</v>
      </c>
      <c r="D30" s="103" t="s">
        <v>96</v>
      </c>
      <c r="E30" s="105">
        <v>115</v>
      </c>
      <c r="F30" s="143">
        <f>E27*E30</f>
        <v>18.204499999999999</v>
      </c>
    </row>
    <row r="31" spans="1:7" s="75" customFormat="1" outlineLevel="1">
      <c r="A31" s="106" t="s">
        <v>110</v>
      </c>
      <c r="B31" s="107" t="s">
        <v>120</v>
      </c>
      <c r="C31" s="108" t="s">
        <v>119</v>
      </c>
      <c r="D31" s="107" t="s">
        <v>23</v>
      </c>
      <c r="E31" s="109">
        <v>1.26E-2</v>
      </c>
      <c r="F31" s="128">
        <f>E27*E31</f>
        <v>1.9945800000000001E-3</v>
      </c>
    </row>
    <row r="32" spans="1:7" s="75" customFormat="1" outlineLevel="1">
      <c r="A32" s="106" t="s">
        <v>111</v>
      </c>
      <c r="B32" s="107" t="s">
        <v>118</v>
      </c>
      <c r="C32" s="108" t="s">
        <v>117</v>
      </c>
      <c r="D32" s="107" t="s">
        <v>23</v>
      </c>
      <c r="E32" s="109">
        <v>1.2600000000000001E-3</v>
      </c>
      <c r="F32" s="128">
        <f>E27*E32</f>
        <v>1.9945800000000001E-4</v>
      </c>
    </row>
    <row r="33" spans="1:7" s="75" customFormat="1" outlineLevel="1">
      <c r="A33" s="106" t="s">
        <v>112</v>
      </c>
      <c r="B33" s="107" t="s">
        <v>116</v>
      </c>
      <c r="C33" s="108" t="s">
        <v>115</v>
      </c>
      <c r="D33" s="107" t="s">
        <v>23</v>
      </c>
      <c r="E33" s="109">
        <v>0.03</v>
      </c>
      <c r="F33" s="128">
        <f>E27*E33</f>
        <v>4.7489999999999997E-3</v>
      </c>
    </row>
    <row r="34" spans="1:7" s="75" customFormat="1" outlineLevel="1">
      <c r="A34" s="106" t="s">
        <v>113</v>
      </c>
      <c r="B34" s="107" t="s">
        <v>108</v>
      </c>
      <c r="C34" s="108" t="s">
        <v>109</v>
      </c>
      <c r="D34" s="107" t="s">
        <v>23</v>
      </c>
      <c r="E34" s="109">
        <v>4.7300000000000002E-2</v>
      </c>
      <c r="F34" s="128">
        <f>E27*E34</f>
        <v>7.4875899999999997E-3</v>
      </c>
    </row>
    <row r="35" spans="1:7" s="70" customFormat="1" ht="13.8" thickBot="1">
      <c r="A35" s="182"/>
      <c r="B35" s="183"/>
      <c r="C35" s="183"/>
      <c r="D35" s="183"/>
      <c r="E35" s="183"/>
      <c r="F35" s="184"/>
      <c r="G35" s="62"/>
    </row>
    <row r="36" spans="1:7" s="70" customFormat="1" ht="13.5" customHeight="1" thickTop="1">
      <c r="A36" s="185" t="s">
        <v>34</v>
      </c>
      <c r="B36" s="186"/>
      <c r="C36" s="186"/>
      <c r="D36" s="110"/>
      <c r="E36" s="111"/>
      <c r="F36" s="112"/>
      <c r="G36" s="68"/>
    </row>
    <row r="37" spans="1:7" s="70" customFormat="1">
      <c r="A37" s="187"/>
      <c r="B37" s="188"/>
      <c r="C37" s="188"/>
      <c r="D37" s="188"/>
      <c r="E37" s="188"/>
      <c r="F37" s="189"/>
      <c r="G37" s="62"/>
    </row>
    <row r="38" spans="1:7" s="70" customFormat="1">
      <c r="A38" s="113"/>
      <c r="B38" s="114"/>
      <c r="C38" s="115" t="s">
        <v>35</v>
      </c>
      <c r="D38" s="116"/>
      <c r="E38" s="117"/>
      <c r="F38" s="118"/>
      <c r="G38" s="62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44">
        <f>F17+F19+F24+F28</f>
        <v>9.8878839999999997</v>
      </c>
      <c r="G39" s="62"/>
    </row>
  </sheetData>
  <mergeCells count="21"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2018)&amp;C&amp;P&amp;R160030040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ColWidth="9.33203125" defaultRowHeight="13.2"/>
  <cols>
    <col min="1" max="1" width="6.33203125" style="55" customWidth="1"/>
    <col min="2" max="2" width="63.109375" style="55" customWidth="1"/>
    <col min="3" max="3" width="10.6640625" style="55" customWidth="1"/>
    <col min="4" max="4" width="14.44140625" style="55" customWidth="1"/>
    <col min="5" max="16384" width="9.33203125" style="55"/>
  </cols>
  <sheetData>
    <row r="2" spans="1:4" ht="73.5" customHeight="1">
      <c r="A2" s="202" t="str">
        <f>[3]bv_abc4!B2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</v>
      </c>
      <c r="B2" s="202"/>
      <c r="C2" s="202"/>
      <c r="D2" s="202"/>
    </row>
    <row r="3" spans="1:4">
      <c r="B3" s="76"/>
    </row>
    <row r="4" spans="1:4" ht="24.75" customHeight="1">
      <c r="A4" s="202" t="str">
        <f>[3]bv_abc4!B8</f>
        <v xml:space="preserve"> ВОССТАНОВЛЕНИЕ ТЕПЛОИЗОЛЯЦИИ ТЕПЛОВЫХ СЕТЕЙ ПО АДРЕСУ: КВАРТАЛ 7 ВВ Р-9-1 ОТ ТВ-1 ДО Ж-Д 4 (Д-108 ММ L-30 П.М.)</v>
      </c>
      <c r="B4" s="202"/>
      <c r="C4" s="202"/>
      <c r="D4" s="202"/>
    </row>
    <row r="5" spans="1:4">
      <c r="B5" s="56"/>
    </row>
    <row r="6" spans="1:4" ht="15.75" customHeight="1">
      <c r="A6" s="204" t="s">
        <v>114</v>
      </c>
      <c r="B6" s="204"/>
      <c r="C6" s="204"/>
      <c r="D6" s="204"/>
    </row>
    <row r="7" spans="1:4">
      <c r="A7" s="77"/>
      <c r="B7" s="77"/>
      <c r="C7" s="77"/>
      <c r="D7" s="77"/>
    </row>
    <row r="8" spans="1:4" ht="12.75" customHeight="1">
      <c r="A8" s="205" t="s">
        <v>37</v>
      </c>
      <c r="B8" s="205" t="s">
        <v>38</v>
      </c>
      <c r="C8" s="205" t="s">
        <v>14</v>
      </c>
      <c r="D8" s="205" t="s">
        <v>39</v>
      </c>
    </row>
    <row r="9" spans="1:4">
      <c r="A9" s="206"/>
      <c r="B9" s="206"/>
      <c r="C9" s="206"/>
      <c r="D9" s="206"/>
    </row>
    <row r="10" spans="1:4">
      <c r="A10" s="207"/>
      <c r="B10" s="207"/>
      <c r="C10" s="207"/>
      <c r="D10" s="20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12"/>
      <c r="B12" s="212"/>
      <c r="C12" s="212"/>
      <c r="D12" s="212"/>
    </row>
    <row r="13" spans="1:4" ht="15.6">
      <c r="A13" s="213" t="s">
        <v>40</v>
      </c>
      <c r="B13" s="214"/>
      <c r="C13" s="214"/>
      <c r="D13" s="214"/>
    </row>
    <row r="14" spans="1:4">
      <c r="A14" s="215"/>
      <c r="B14" s="216"/>
      <c r="C14" s="216"/>
      <c r="D14" s="216"/>
    </row>
    <row r="15" spans="1:4">
      <c r="A15" s="208"/>
      <c r="B15" s="209"/>
      <c r="C15" s="209"/>
      <c r="D15" s="209"/>
    </row>
    <row r="16" spans="1:4" ht="15.6">
      <c r="A16" s="210" t="s">
        <v>41</v>
      </c>
      <c r="B16" s="211"/>
      <c r="C16" s="211"/>
      <c r="D16" s="211"/>
    </row>
    <row r="17" spans="1:4">
      <c r="A17" s="78" t="s">
        <v>18</v>
      </c>
      <c r="B17" s="79" t="s">
        <v>20</v>
      </c>
      <c r="C17" s="80" t="s">
        <v>21</v>
      </c>
      <c r="D17" s="145">
        <f>[3]bv_abc4!F39</f>
        <v>9.8878839999999997</v>
      </c>
    </row>
    <row r="18" spans="1:4">
      <c r="A18" s="59"/>
      <c r="B18" s="60" t="s">
        <v>42</v>
      </c>
      <c r="C18" s="60" t="s">
        <v>21</v>
      </c>
      <c r="D18" s="146">
        <f>D17</f>
        <v>9.8878839999999997</v>
      </c>
    </row>
    <row r="19" spans="1:4">
      <c r="A19" s="208"/>
      <c r="B19" s="209"/>
      <c r="C19" s="209"/>
      <c r="D19" s="209"/>
    </row>
    <row r="20" spans="1:4" ht="15.6">
      <c r="A20" s="210" t="s">
        <v>36</v>
      </c>
      <c r="B20" s="211"/>
      <c r="C20" s="211"/>
      <c r="D20" s="211"/>
    </row>
    <row r="21" spans="1:4">
      <c r="A21" s="81" t="s">
        <v>18</v>
      </c>
      <c r="B21" s="82" t="s">
        <v>126</v>
      </c>
      <c r="C21" s="83" t="s">
        <v>22</v>
      </c>
      <c r="D21" s="147">
        <f>[3]bv_abc4!F20+[3]bv_abc4!F22</f>
        <v>9.1920000000000002E-2</v>
      </c>
    </row>
    <row r="22" spans="1:4">
      <c r="A22" s="81" t="s">
        <v>24</v>
      </c>
      <c r="B22" s="82" t="s">
        <v>132</v>
      </c>
      <c r="C22" s="83" t="s">
        <v>22</v>
      </c>
      <c r="D22" s="147">
        <f>[3]bv_abc4!F29</f>
        <v>7.4400999999999995E-2</v>
      </c>
    </row>
    <row r="23" spans="1:4">
      <c r="A23" s="59"/>
      <c r="B23" s="60" t="s">
        <v>43</v>
      </c>
      <c r="C23" s="60" t="s">
        <v>0</v>
      </c>
      <c r="D23" s="61"/>
    </row>
    <row r="24" spans="1:4" ht="13.5" customHeight="1">
      <c r="A24" s="208"/>
      <c r="B24" s="209"/>
      <c r="C24" s="209"/>
      <c r="D24" s="209"/>
    </row>
    <row r="25" spans="1:4" ht="14.25" customHeight="1">
      <c r="A25" s="210" t="s">
        <v>44</v>
      </c>
      <c r="B25" s="211"/>
      <c r="C25" s="211"/>
      <c r="D25" s="211"/>
    </row>
    <row r="26" spans="1:4">
      <c r="A26" s="81" t="s">
        <v>18</v>
      </c>
      <c r="B26" s="82" t="s">
        <v>130</v>
      </c>
      <c r="C26" s="83" t="s">
        <v>131</v>
      </c>
      <c r="D26" s="148">
        <f>[3]bv_abc4!F25</f>
        <v>0.30779999999999996</v>
      </c>
    </row>
    <row r="27" spans="1:4">
      <c r="A27" s="81" t="s">
        <v>24</v>
      </c>
      <c r="B27" s="82" t="s">
        <v>121</v>
      </c>
      <c r="C27" s="83" t="s">
        <v>96</v>
      </c>
      <c r="D27" s="148">
        <f>[3]bv_abc4!F30</f>
        <v>18.204499999999999</v>
      </c>
    </row>
    <row r="28" spans="1:4" ht="26.4">
      <c r="A28" s="81" t="s">
        <v>26</v>
      </c>
      <c r="B28" s="82" t="s">
        <v>119</v>
      </c>
      <c r="C28" s="83" t="s">
        <v>23</v>
      </c>
      <c r="D28" s="148">
        <f>[3]bv_abc4!F31</f>
        <v>1.9945800000000001E-3</v>
      </c>
    </row>
    <row r="29" spans="1:4">
      <c r="A29" s="81" t="s">
        <v>27</v>
      </c>
      <c r="B29" s="82" t="s">
        <v>117</v>
      </c>
      <c r="C29" s="83" t="s">
        <v>23</v>
      </c>
      <c r="D29" s="148">
        <f>[3]bv_abc4!F32</f>
        <v>1.9945800000000001E-4</v>
      </c>
    </row>
    <row r="30" spans="1:4" ht="26.4">
      <c r="A30" s="81" t="s">
        <v>28</v>
      </c>
      <c r="B30" s="82" t="s">
        <v>115</v>
      </c>
      <c r="C30" s="83" t="s">
        <v>23</v>
      </c>
      <c r="D30" s="148">
        <f>[3]bv_abc4!F33</f>
        <v>4.7489999999999997E-3</v>
      </c>
    </row>
    <row r="31" spans="1:4" ht="26.4">
      <c r="A31" s="81" t="s">
        <v>29</v>
      </c>
      <c r="B31" s="82" t="s">
        <v>109</v>
      </c>
      <c r="C31" s="83" t="s">
        <v>23</v>
      </c>
      <c r="D31" s="148">
        <f>[3]bv_abc4!F34</f>
        <v>7.4875899999999997E-3</v>
      </c>
    </row>
    <row r="32" spans="1:4">
      <c r="A32" s="81" t="s">
        <v>30</v>
      </c>
      <c r="B32" s="82" t="s">
        <v>145</v>
      </c>
      <c r="C32" s="83" t="s">
        <v>25</v>
      </c>
      <c r="D32" s="148">
        <f>[3]bv_abc4!F26</f>
        <v>1.248</v>
      </c>
    </row>
    <row r="33" spans="1:4">
      <c r="A33" s="59"/>
      <c r="B33" s="60" t="s">
        <v>45</v>
      </c>
      <c r="C33" s="60" t="s">
        <v>0</v>
      </c>
      <c r="D33" s="61"/>
    </row>
    <row r="34" spans="1:4">
      <c r="A34" s="208"/>
      <c r="B34" s="209"/>
      <c r="C34" s="209"/>
      <c r="D34" s="209"/>
    </row>
    <row r="48" spans="1:4" ht="12.75" customHeight="1"/>
    <row r="49" ht="12.75" customHeight="1"/>
    <row r="56" ht="12.75" customHeight="1"/>
    <row r="87" ht="27.75" customHeight="1"/>
    <row r="181" spans="1:4">
      <c r="A181" s="77"/>
      <c r="B181" s="77"/>
      <c r="C181" s="77"/>
      <c r="D181" s="77"/>
    </row>
    <row r="182" spans="1:4">
      <c r="A182" s="77"/>
      <c r="B182" s="77"/>
      <c r="C182" s="77"/>
      <c r="D182" s="77"/>
    </row>
    <row r="183" spans="1:4">
      <c r="A183" s="77"/>
      <c r="B183" s="77"/>
      <c r="C183" s="77"/>
      <c r="D183" s="77"/>
    </row>
    <row r="184" spans="1:4">
      <c r="A184" s="77"/>
      <c r="B184" s="77"/>
      <c r="C184" s="77"/>
      <c r="D184" s="77"/>
    </row>
  </sheetData>
  <mergeCells count="17"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160030040</oddHeader>
    <oddFooter>&amp;C&amp;"Times New Roman,обычный"&amp;9&amp;P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topLeftCell="A4" zoomScaleNormal="100" workbookViewId="0">
      <selection activeCell="F25" sqref="F25"/>
    </sheetView>
  </sheetViews>
  <sheetFormatPr defaultColWidth="9.33203125" defaultRowHeight="13.2" outlineLevelRow="1"/>
  <cols>
    <col min="1" max="1" width="6.33203125" style="73" customWidth="1"/>
    <col min="2" max="2" width="15.77734375" style="73" customWidth="1"/>
    <col min="3" max="3" width="96.6640625" style="73" customWidth="1"/>
    <col min="4" max="6" width="11.77734375" style="73" customWidth="1"/>
    <col min="7" max="16384" width="9.33203125" style="73"/>
  </cols>
  <sheetData>
    <row r="1" spans="1:7" s="70" customFormat="1">
      <c r="A1" s="62"/>
      <c r="B1" s="62"/>
      <c r="C1" s="62"/>
      <c r="D1" s="62"/>
      <c r="E1" s="62"/>
      <c r="F1" s="63" t="s">
        <v>4</v>
      </c>
      <c r="G1" s="62"/>
    </row>
    <row r="2" spans="1:7" s="70" customFormat="1" ht="62.25" customHeight="1">
      <c r="A2" s="62"/>
      <c r="B2" s="176" t="s">
        <v>137</v>
      </c>
      <c r="C2" s="176"/>
      <c r="D2" s="176"/>
      <c r="E2" s="176"/>
      <c r="F2" s="176"/>
      <c r="G2" s="62"/>
    </row>
    <row r="3" spans="1:7" s="70" customFormat="1">
      <c r="A3" s="64"/>
      <c r="B3" s="175" t="s">
        <v>5</v>
      </c>
      <c r="C3" s="175"/>
      <c r="D3" s="175"/>
      <c r="E3" s="175"/>
      <c r="F3" s="175"/>
      <c r="G3" s="62"/>
    </row>
    <row r="4" spans="1:7" s="70" customFormat="1">
      <c r="A4" s="62"/>
      <c r="B4" s="62"/>
      <c r="C4" s="65"/>
      <c r="D4" s="65"/>
      <c r="E4" s="65"/>
      <c r="F4" s="65"/>
      <c r="G4" s="62"/>
    </row>
    <row r="5" spans="1:7" s="70" customFormat="1" ht="15.75" customHeight="1">
      <c r="A5" s="84"/>
      <c r="B5" s="84"/>
      <c r="C5" s="85" t="s">
        <v>148</v>
      </c>
      <c r="D5" s="177"/>
      <c r="E5" s="178"/>
      <c r="F5" s="178"/>
      <c r="G5" s="62"/>
    </row>
    <row r="6" spans="1:7" s="70" customFormat="1" ht="12.75" customHeight="1">
      <c r="A6" s="64"/>
      <c r="B6" s="179" t="s">
        <v>6</v>
      </c>
      <c r="C6" s="179"/>
      <c r="D6" s="179"/>
      <c r="E6" s="179"/>
      <c r="F6" s="179"/>
      <c r="G6" s="62"/>
    </row>
    <row r="7" spans="1:7" s="70" customFormat="1">
      <c r="A7" s="62"/>
      <c r="B7" s="62"/>
      <c r="C7" s="62"/>
      <c r="D7" s="65"/>
      <c r="E7" s="62"/>
      <c r="F7" s="86" t="s">
        <v>7</v>
      </c>
      <c r="G7" s="62"/>
    </row>
    <row r="8" spans="1:7" s="70" customFormat="1" ht="18.75" customHeight="1">
      <c r="A8" s="141" t="s">
        <v>8</v>
      </c>
      <c r="B8" s="176" t="s">
        <v>149</v>
      </c>
      <c r="C8" s="176"/>
      <c r="D8" s="176"/>
      <c r="E8" s="176"/>
      <c r="F8" s="176"/>
      <c r="G8" s="62"/>
    </row>
    <row r="9" spans="1:7" s="70" customFormat="1" ht="12.75" customHeight="1">
      <c r="A9" s="64"/>
      <c r="B9" s="175" t="s">
        <v>9</v>
      </c>
      <c r="C9" s="175"/>
      <c r="D9" s="175"/>
      <c r="E9" s="175"/>
      <c r="F9" s="175"/>
      <c r="G9" s="62"/>
    </row>
    <row r="10" spans="1:7" s="70" customFormat="1">
      <c r="A10" s="62"/>
      <c r="B10" s="62"/>
      <c r="C10" s="62"/>
      <c r="D10" s="62"/>
      <c r="E10" s="62"/>
      <c r="F10" s="62"/>
      <c r="G10" s="62"/>
    </row>
    <row r="11" spans="1:7" s="70" customFormat="1">
      <c r="A11" s="87" t="s">
        <v>10</v>
      </c>
      <c r="B11" s="87"/>
      <c r="C11" s="197"/>
      <c r="D11" s="197"/>
      <c r="E11" s="197"/>
      <c r="F11" s="197"/>
      <c r="G11" s="62"/>
    </row>
    <row r="12" spans="1:7" s="71" customFormat="1" ht="12.75" customHeight="1">
      <c r="A12" s="198" t="s">
        <v>11</v>
      </c>
      <c r="B12" s="198" t="s">
        <v>12</v>
      </c>
      <c r="C12" s="198" t="s">
        <v>13</v>
      </c>
      <c r="D12" s="198" t="s">
        <v>14</v>
      </c>
      <c r="E12" s="200" t="s">
        <v>15</v>
      </c>
      <c r="F12" s="201"/>
      <c r="G12" s="66"/>
    </row>
    <row r="13" spans="1:7" s="71" customFormat="1" ht="34.5" customHeight="1">
      <c r="A13" s="199"/>
      <c r="B13" s="199"/>
      <c r="C13" s="199"/>
      <c r="D13" s="199"/>
      <c r="E13" s="88" t="s">
        <v>16</v>
      </c>
      <c r="F13" s="88" t="s">
        <v>17</v>
      </c>
      <c r="G13" s="66"/>
    </row>
    <row r="14" spans="1:7" s="72" customFormat="1">
      <c r="A14" s="89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67"/>
    </row>
    <row r="15" spans="1:7">
      <c r="A15" s="190"/>
      <c r="B15" s="191"/>
      <c r="C15" s="191"/>
      <c r="D15" s="191"/>
      <c r="E15" s="191"/>
      <c r="F15" s="192"/>
    </row>
    <row r="16" spans="1:7" s="70" customFormat="1">
      <c r="A16" s="91" t="s">
        <v>18</v>
      </c>
      <c r="B16" s="92" t="s">
        <v>100</v>
      </c>
      <c r="C16" s="92" t="s">
        <v>101</v>
      </c>
      <c r="D16" s="93" t="s">
        <v>1</v>
      </c>
      <c r="E16" s="193">
        <f>54.259/100</f>
        <v>0.54259000000000002</v>
      </c>
      <c r="F16" s="194"/>
      <c r="G16" s="68"/>
    </row>
    <row r="17" spans="1:7" s="69" customFormat="1" outlineLevel="1">
      <c r="A17" s="94" t="s">
        <v>19</v>
      </c>
      <c r="B17" s="95" t="s">
        <v>18</v>
      </c>
      <c r="C17" s="96" t="s">
        <v>20</v>
      </c>
      <c r="D17" s="95" t="s">
        <v>21</v>
      </c>
      <c r="E17" s="97">
        <v>13.3</v>
      </c>
      <c r="F17" s="125">
        <f>E16*E17</f>
        <v>7.2164470000000005</v>
      </c>
    </row>
    <row r="18" spans="1:7" s="70" customFormat="1" ht="26.4">
      <c r="A18" s="91" t="s">
        <v>24</v>
      </c>
      <c r="B18" s="92" t="s">
        <v>98</v>
      </c>
      <c r="C18" s="92" t="s">
        <v>99</v>
      </c>
      <c r="D18" s="93" t="s">
        <v>23</v>
      </c>
      <c r="E18" s="195">
        <v>1.25</v>
      </c>
      <c r="F18" s="196"/>
      <c r="G18" s="68"/>
    </row>
    <row r="19" spans="1:7" s="69" customFormat="1" outlineLevel="1">
      <c r="A19" s="94" t="s">
        <v>102</v>
      </c>
      <c r="B19" s="95" t="s">
        <v>18</v>
      </c>
      <c r="C19" s="96" t="s">
        <v>20</v>
      </c>
      <c r="D19" s="95" t="s">
        <v>21</v>
      </c>
      <c r="E19" s="97">
        <v>0.57769999999999999</v>
      </c>
      <c r="F19" s="125">
        <f>E18*E19</f>
        <v>0.72212500000000002</v>
      </c>
    </row>
    <row r="20" spans="1:7" s="74" customFormat="1" outlineLevel="1">
      <c r="A20" s="98" t="s">
        <v>103</v>
      </c>
      <c r="B20" s="99" t="s">
        <v>125</v>
      </c>
      <c r="C20" s="100" t="s">
        <v>126</v>
      </c>
      <c r="D20" s="99" t="s">
        <v>22</v>
      </c>
      <c r="E20" s="101">
        <v>0.28999999999999998</v>
      </c>
      <c r="F20" s="101">
        <f>E18*E20</f>
        <v>0.36249999999999999</v>
      </c>
    </row>
    <row r="21" spans="1:7" s="70" customFormat="1">
      <c r="A21" s="91" t="s">
        <v>26</v>
      </c>
      <c r="B21" s="92" t="s">
        <v>133</v>
      </c>
      <c r="C21" s="92" t="s">
        <v>134</v>
      </c>
      <c r="D21" s="93" t="s">
        <v>23</v>
      </c>
      <c r="E21" s="195">
        <v>1.25</v>
      </c>
      <c r="F21" s="196"/>
      <c r="G21" s="68"/>
    </row>
    <row r="22" spans="1:7" s="74" customFormat="1" outlineLevel="1">
      <c r="A22" s="98" t="s">
        <v>97</v>
      </c>
      <c r="B22" s="99" t="s">
        <v>125</v>
      </c>
      <c r="C22" s="100" t="s">
        <v>126</v>
      </c>
      <c r="D22" s="99" t="s">
        <v>22</v>
      </c>
      <c r="E22" s="101">
        <v>0.1696</v>
      </c>
      <c r="F22" s="129">
        <f>E21*E22</f>
        <v>0.21199999999999999</v>
      </c>
    </row>
    <row r="23" spans="1:7" s="70" customFormat="1">
      <c r="A23" s="91" t="s">
        <v>27</v>
      </c>
      <c r="B23" s="92" t="s">
        <v>129</v>
      </c>
      <c r="C23" s="92" t="s">
        <v>144</v>
      </c>
      <c r="D23" s="93" t="s">
        <v>127</v>
      </c>
      <c r="E23" s="195">
        <v>16</v>
      </c>
      <c r="F23" s="196"/>
      <c r="G23" s="68"/>
    </row>
    <row r="24" spans="1:7" s="69" customFormat="1" outlineLevel="1">
      <c r="A24" s="94" t="s">
        <v>31</v>
      </c>
      <c r="B24" s="95" t="s">
        <v>18</v>
      </c>
      <c r="C24" s="96" t="s">
        <v>20</v>
      </c>
      <c r="D24" s="95" t="s">
        <v>21</v>
      </c>
      <c r="E24" s="97">
        <v>1.1191</v>
      </c>
      <c r="F24" s="125">
        <f>E23*E24</f>
        <v>17.9056</v>
      </c>
    </row>
    <row r="25" spans="1:7" s="75" customFormat="1" outlineLevel="1">
      <c r="A25" s="102" t="s">
        <v>104</v>
      </c>
      <c r="B25" s="103">
        <v>64614</v>
      </c>
      <c r="C25" s="104" t="s">
        <v>130</v>
      </c>
      <c r="D25" s="103" t="s">
        <v>131</v>
      </c>
      <c r="E25" s="105">
        <v>0.1026</v>
      </c>
      <c r="F25" s="127">
        <f>E23*E25</f>
        <v>1.6415999999999999</v>
      </c>
    </row>
    <row r="26" spans="1:7" s="75" customFormat="1" outlineLevel="1">
      <c r="A26" s="106" t="s">
        <v>105</v>
      </c>
      <c r="B26" s="107" t="s">
        <v>128</v>
      </c>
      <c r="C26" s="108" t="s">
        <v>145</v>
      </c>
      <c r="D26" s="107" t="s">
        <v>25</v>
      </c>
      <c r="E26" s="109">
        <v>0.41599999999999998</v>
      </c>
      <c r="F26" s="137">
        <f>E23*E26</f>
        <v>6.6559999999999997</v>
      </c>
    </row>
    <row r="27" spans="1:7" s="70" customFormat="1" ht="26.4">
      <c r="A27" s="91" t="s">
        <v>28</v>
      </c>
      <c r="B27" s="92" t="s">
        <v>124</v>
      </c>
      <c r="C27" s="92" t="s">
        <v>123</v>
      </c>
      <c r="D27" s="93" t="s">
        <v>1</v>
      </c>
      <c r="E27" s="193">
        <f>84.4/100</f>
        <v>0.84400000000000008</v>
      </c>
      <c r="F27" s="194"/>
      <c r="G27" s="68"/>
    </row>
    <row r="28" spans="1:7" s="69" customFormat="1" outlineLevel="1">
      <c r="A28" s="94" t="s">
        <v>94</v>
      </c>
      <c r="B28" s="95" t="s">
        <v>18</v>
      </c>
      <c r="C28" s="96" t="s">
        <v>20</v>
      </c>
      <c r="D28" s="95" t="s">
        <v>21</v>
      </c>
      <c r="E28" s="97">
        <v>31.98</v>
      </c>
      <c r="F28" s="126">
        <f>E27*E28</f>
        <v>26.991120000000002</v>
      </c>
    </row>
    <row r="29" spans="1:7" s="74" customFormat="1" outlineLevel="1">
      <c r="A29" s="98" t="s">
        <v>106</v>
      </c>
      <c r="B29" s="99">
        <v>2509</v>
      </c>
      <c r="C29" s="100" t="s">
        <v>132</v>
      </c>
      <c r="D29" s="99" t="s">
        <v>22</v>
      </c>
      <c r="E29" s="101">
        <v>0.47</v>
      </c>
      <c r="F29" s="142">
        <f>E27*E29</f>
        <v>0.39668000000000003</v>
      </c>
    </row>
    <row r="30" spans="1:7" s="75" customFormat="1" outlineLevel="1">
      <c r="A30" s="102" t="s">
        <v>107</v>
      </c>
      <c r="B30" s="103" t="s">
        <v>122</v>
      </c>
      <c r="C30" s="104" t="s">
        <v>121</v>
      </c>
      <c r="D30" s="103" t="s">
        <v>96</v>
      </c>
      <c r="E30" s="105">
        <v>115</v>
      </c>
      <c r="F30" s="143">
        <f>E27*E30</f>
        <v>97.060000000000016</v>
      </c>
    </row>
    <row r="31" spans="1:7" s="75" customFormat="1" outlineLevel="1">
      <c r="A31" s="106" t="s">
        <v>110</v>
      </c>
      <c r="B31" s="107" t="s">
        <v>120</v>
      </c>
      <c r="C31" s="108" t="s">
        <v>119</v>
      </c>
      <c r="D31" s="107" t="s">
        <v>23</v>
      </c>
      <c r="E31" s="109">
        <v>1.26E-2</v>
      </c>
      <c r="F31" s="128">
        <f>E27*E31</f>
        <v>1.06344E-2</v>
      </c>
    </row>
    <row r="32" spans="1:7" s="75" customFormat="1" outlineLevel="1">
      <c r="A32" s="106" t="s">
        <v>111</v>
      </c>
      <c r="B32" s="107" t="s">
        <v>118</v>
      </c>
      <c r="C32" s="108" t="s">
        <v>117</v>
      </c>
      <c r="D32" s="107" t="s">
        <v>23</v>
      </c>
      <c r="E32" s="109">
        <v>1.2600000000000001E-3</v>
      </c>
      <c r="F32" s="128">
        <f>E27*E32</f>
        <v>1.0634400000000001E-3</v>
      </c>
    </row>
    <row r="33" spans="1:7" s="75" customFormat="1" outlineLevel="1">
      <c r="A33" s="106" t="s">
        <v>112</v>
      </c>
      <c r="B33" s="107" t="s">
        <v>116</v>
      </c>
      <c r="C33" s="108" t="s">
        <v>115</v>
      </c>
      <c r="D33" s="107" t="s">
        <v>23</v>
      </c>
      <c r="E33" s="109">
        <v>0.03</v>
      </c>
      <c r="F33" s="128">
        <f>E27*E33</f>
        <v>2.5320000000000002E-2</v>
      </c>
    </row>
    <row r="34" spans="1:7" s="75" customFormat="1" outlineLevel="1">
      <c r="A34" s="106" t="s">
        <v>113</v>
      </c>
      <c r="B34" s="107" t="s">
        <v>108</v>
      </c>
      <c r="C34" s="108" t="s">
        <v>109</v>
      </c>
      <c r="D34" s="107" t="s">
        <v>23</v>
      </c>
      <c r="E34" s="109">
        <v>4.7300000000000002E-2</v>
      </c>
      <c r="F34" s="128">
        <f>E27*E34</f>
        <v>3.9921200000000004E-2</v>
      </c>
    </row>
    <row r="35" spans="1:7" s="70" customFormat="1" ht="13.8" thickBot="1">
      <c r="A35" s="182"/>
      <c r="B35" s="183"/>
      <c r="C35" s="183"/>
      <c r="D35" s="183"/>
      <c r="E35" s="183"/>
      <c r="F35" s="184"/>
      <c r="G35" s="62"/>
    </row>
    <row r="36" spans="1:7" s="70" customFormat="1" ht="13.5" customHeight="1" thickTop="1">
      <c r="A36" s="185" t="s">
        <v>34</v>
      </c>
      <c r="B36" s="186"/>
      <c r="C36" s="186"/>
      <c r="D36" s="110"/>
      <c r="E36" s="111"/>
      <c r="F36" s="112"/>
      <c r="G36" s="68"/>
    </row>
    <row r="37" spans="1:7" s="70" customFormat="1">
      <c r="A37" s="187"/>
      <c r="B37" s="188"/>
      <c r="C37" s="188"/>
      <c r="D37" s="188"/>
      <c r="E37" s="188"/>
      <c r="F37" s="189"/>
      <c r="G37" s="62"/>
    </row>
    <row r="38" spans="1:7" s="70" customFormat="1">
      <c r="A38" s="113"/>
      <c r="B38" s="114"/>
      <c r="C38" s="115" t="s">
        <v>35</v>
      </c>
      <c r="D38" s="116"/>
      <c r="E38" s="117"/>
      <c r="F38" s="118"/>
      <c r="G38" s="62"/>
    </row>
    <row r="39" spans="1:7" s="70" customFormat="1">
      <c r="A39" s="119" t="s">
        <v>18</v>
      </c>
      <c r="B39" s="120" t="s">
        <v>18</v>
      </c>
      <c r="C39" s="120" t="s">
        <v>20</v>
      </c>
      <c r="D39" s="121" t="s">
        <v>21</v>
      </c>
      <c r="E39" s="122"/>
      <c r="F39" s="144">
        <f>F17+F19+F24+F28</f>
        <v>52.835292000000003</v>
      </c>
      <c r="G39" s="62"/>
    </row>
  </sheetData>
  <mergeCells count="21"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2018)&amp;C&amp;P&amp;R160030050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25</vt:i4>
      </vt:variant>
    </vt:vector>
  </HeadingPairs>
  <TitlesOfParts>
    <vt:vector size="49" baseType="lpstr">
      <vt:lpstr>bv_abc4</vt:lpstr>
      <vt:lpstr>МАТЕР</vt:lpstr>
      <vt:lpstr>bv_abc4 (2)</vt:lpstr>
      <vt:lpstr>МАТЕР (2)</vt:lpstr>
      <vt:lpstr>bv_abc4 (3)</vt:lpstr>
      <vt:lpstr>МАТЕР (3)</vt:lpstr>
      <vt:lpstr>bv_abc4 (4)</vt:lpstr>
      <vt:lpstr>МАТЕР (4)</vt:lpstr>
      <vt:lpstr>bv_abc4 (5)</vt:lpstr>
      <vt:lpstr>МАТЕР (5)</vt:lpstr>
      <vt:lpstr>bv_abc4 (6)</vt:lpstr>
      <vt:lpstr>МАТЕР (6)</vt:lpstr>
      <vt:lpstr>bv_abc4 (7)</vt:lpstr>
      <vt:lpstr>МАТЕР (7)</vt:lpstr>
      <vt:lpstr>2-8_ЛРВ</vt:lpstr>
      <vt:lpstr>РЕСУРС</vt:lpstr>
      <vt:lpstr>2-9_ЛРВ</vt:lpstr>
      <vt:lpstr>РЕСУРС (2)</vt:lpstr>
      <vt:lpstr>2-7_ЛРВ</vt:lpstr>
      <vt:lpstr>РЕСУРС (3)</vt:lpstr>
      <vt:lpstr>2-06</vt:lpstr>
      <vt:lpstr>МАТЕР (8)</vt:lpstr>
      <vt:lpstr>Лист1</vt:lpstr>
      <vt:lpstr>всп форма</vt:lpstr>
      <vt:lpstr>'2-06'!Заголовки_для_печати</vt:lpstr>
      <vt:lpstr>'2-7_ЛРВ'!Заголовки_для_печати</vt:lpstr>
      <vt:lpstr>'2-8_ЛРВ'!Заголовки_для_печати</vt:lpstr>
      <vt:lpstr>'2-9_ЛРВ'!Заголовки_для_печати</vt:lpstr>
      <vt:lpstr>bv_abc4!Заголовки_для_печати</vt:lpstr>
      <vt:lpstr>'bv_abc4 (2)'!Заголовки_для_печати</vt:lpstr>
      <vt:lpstr>'bv_abc4 (3)'!Заголовки_для_печати</vt:lpstr>
      <vt:lpstr>'bv_abc4 (4)'!Заголовки_для_печати</vt:lpstr>
      <vt:lpstr>'bv_abc4 (5)'!Заголовки_для_печати</vt:lpstr>
      <vt:lpstr>'bv_abc4 (6)'!Заголовки_для_печати</vt:lpstr>
      <vt:lpstr>'bv_abc4 (7)'!Заголовки_для_печати</vt:lpstr>
      <vt:lpstr>МАТЕР!Заголовки_для_печати</vt:lpstr>
      <vt:lpstr>'МАТЕР (2)'!Заголовки_для_печати</vt:lpstr>
      <vt:lpstr>'МАТЕР (3)'!Заголовки_для_печати</vt:lpstr>
      <vt:lpstr>'МАТЕР (4)'!Заголовки_для_печати</vt:lpstr>
      <vt:lpstr>'МАТЕР (5)'!Заголовки_для_печати</vt:lpstr>
      <vt:lpstr>'МАТЕР (6)'!Заголовки_для_печати</vt:lpstr>
      <vt:lpstr>'МАТЕР (7)'!Заголовки_для_печати</vt:lpstr>
      <vt:lpstr>'МАТЕР (8)'!Заголовки_для_печати</vt:lpstr>
      <vt:lpstr>РЕСУРС!Заголовки_для_печати</vt:lpstr>
      <vt:lpstr>'РЕСУРС (2)'!Заголовки_для_печати</vt:lpstr>
      <vt:lpstr>'РЕСУРС (3)'!Заголовки_для_печати</vt:lpstr>
      <vt:lpstr>'2-06'!Область_печати</vt:lpstr>
      <vt:lpstr>'всп форма'!Область_печати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2022-01-27T05:01:53Z</cp:lastPrinted>
  <dcterms:created xsi:type="dcterms:W3CDTF">2008-02-01T06:52:42Z</dcterms:created>
  <dcterms:modified xsi:type="dcterms:W3CDTF">2022-02-09T05:33:08Z</dcterms:modified>
</cp:coreProperties>
</file>