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5440" windowHeight="11595"/>
  </bookViews>
  <sheets>
    <sheet name="титул" sheetId="49" r:id="rId1"/>
    <sheet name="Форма 10" sheetId="34" r:id="rId2"/>
    <sheet name="ПЗ" sheetId="39" r:id="rId3"/>
    <sheet name="ТВОРЧЕСКИЕ" sheetId="36" r:id="rId4"/>
    <sheet name="ТЕХНИЧЕСКИЕ" sheetId="48" r:id="rId5"/>
    <sheet name="КАЛЬКУЛЯЦИЯ" sheetId="47" r:id="rId6"/>
    <sheet name="Дефект АКТ" sheetId="46" r:id="rId7"/>
  </sheets>
  <definedNames>
    <definedName name="_xlnm.Print_Titles" localSheetId="6">'Дефект АКТ'!$13:$13</definedName>
    <definedName name="_xlnm.Print_Titles" localSheetId="3">ТВОРЧЕСКИЕ!$16:$16</definedName>
    <definedName name="_xlnm.Print_Titles" localSheetId="4">ТЕХНИЧЕСКИЕ!$16:$16</definedName>
    <definedName name="_xlnm.Print_Area" localSheetId="6">'Дефект АКТ'!$A$1:$D$25</definedName>
    <definedName name="_xlnm.Print_Area" localSheetId="2">ПЗ!$A$1:$I$20</definedName>
    <definedName name="_xlnm.Print_Area" localSheetId="4">ТЕХНИЧЕСКИЕ!$A$1:$H$29</definedName>
    <definedName name="_xlnm.Print_Area" localSheetId="1">'Форма 10'!$A$1:$D$41</definedName>
  </definedNames>
  <calcPr calcId="124519" fullCalcOnLoad="1"/>
</workbook>
</file>

<file path=xl/calcChain.xml><?xml version="1.0" encoding="utf-8"?>
<calcChain xmlns="http://schemas.openxmlformats.org/spreadsheetml/2006/main">
  <c r="F13" i="47"/>
  <c r="F14"/>
  <c r="F15"/>
  <c r="F16"/>
  <c r="F17"/>
  <c r="F18"/>
  <c r="F19"/>
  <c r="F20"/>
  <c r="F21"/>
  <c r="F22"/>
  <c r="F12"/>
  <c r="F21" i="48"/>
  <c r="H21"/>
  <c r="F20"/>
  <c r="H20"/>
  <c r="H19"/>
  <c r="H22"/>
  <c r="F19"/>
  <c r="F25" i="47"/>
  <c r="F26"/>
  <c r="B15" i="46"/>
  <c r="L25" i="48"/>
  <c r="L24"/>
  <c r="L23"/>
  <c r="F24" i="47"/>
  <c r="D18" i="46"/>
  <c r="B18"/>
  <c r="B16"/>
  <c r="B14"/>
  <c r="D14"/>
  <c r="D15"/>
  <c r="D16"/>
  <c r="C18"/>
  <c r="H21" i="36"/>
  <c r="G23" s="1"/>
  <c r="H23" s="1"/>
  <c r="H19"/>
  <c r="H23" i="48"/>
  <c r="D19" i="34" s="1"/>
  <c r="F23" i="47" l="1"/>
  <c r="F27" s="1"/>
  <c r="F28" s="1"/>
  <c r="D21" i="34" s="1"/>
  <c r="D22" s="1"/>
  <c r="D23" s="1"/>
  <c r="H24" i="36"/>
  <c r="D14" i="34" s="1"/>
  <c r="D17" l="1"/>
  <c r="D25" s="1"/>
  <c r="D16"/>
  <c r="H25" i="36"/>
  <c r="D28" i="34"/>
  <c r="D30" s="1"/>
  <c r="D31" l="1"/>
  <c r="D33" s="1"/>
  <c r="K52" i="49" s="1"/>
</calcChain>
</file>

<file path=xl/sharedStrings.xml><?xml version="1.0" encoding="utf-8"?>
<sst xmlns="http://schemas.openxmlformats.org/spreadsheetml/2006/main" count="204" uniqueCount="138">
  <si>
    <t xml:space="preserve"> </t>
  </si>
  <si>
    <t xml:space="preserve">НАИМЕНОВАНИЕ ЗАТРАТ </t>
  </si>
  <si>
    <t xml:space="preserve">                                                                                             </t>
  </si>
  <si>
    <t xml:space="preserve">на </t>
  </si>
  <si>
    <t>(наименование работ и затрат, наименование объекта)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</si>
  <si>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</si>
  <si>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</si>
  <si>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</si>
  <si>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</si>
  <si>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</si>
  <si>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</si>
  <si>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1</t>
  </si>
  <si>
    <t>1.1</t>
  </si>
  <si>
    <t>Количество</t>
  </si>
  <si>
    <t>СУМ</t>
  </si>
  <si>
    <t>В ДОГОВОРНЫХ ТЕКУЩИХ ЦЕНАХ</t>
  </si>
  <si>
    <t>2</t>
  </si>
  <si>
    <t>2.1</t>
  </si>
  <si>
    <t>3</t>
  </si>
  <si>
    <t>4</t>
  </si>
  <si>
    <t>5</t>
  </si>
  <si>
    <t>(наименование объекта)</t>
  </si>
  <si>
    <t>Наименование физических объемов работ</t>
  </si>
  <si>
    <t xml:space="preserve">СВОДНЫЙ РАСЧЕТ СТОИМОСТИ В ТЕКУЩИХ ЦЕНАХ НА ТВОРЧЕСКИЕ И ТЕХНИЧЕСКИЕ РАБОТЫ </t>
  </si>
  <si>
    <t>ТВОРЧЕСКИЕ РАБОТЫ</t>
  </si>
  <si>
    <t>ОТЧИСЛЕНИЕ НА СОЦИАЛЬНОЕ СТРАХОВАНИЕ 12%</t>
  </si>
  <si>
    <t>СТОИМОСТЬ В ТЕКУЩИХ ЦЕНАХ (СУМ)</t>
  </si>
  <si>
    <t>№№ ПП</t>
  </si>
  <si>
    <t>ОСНОВНАЯ ЗАРАБОТНАЯ ПЛАТА МАСТЕРОВ</t>
  </si>
  <si>
    <t>ИТОГО ПО ТВОРЧЕСКИМ РАБОТАМ</t>
  </si>
  <si>
    <t>ИТОГО ПО МОНТАЖНЫМ РАБОТАМ</t>
  </si>
  <si>
    <t>ПРОЧИЕ РАБОТЫ</t>
  </si>
  <si>
    <t>УСЛУГИ ЭКСПЕРТНОГО СОВЕТА АКАДЕМИИ ХУДОЖЕСТВ 2% ОТ СУММЫ АВТОРСКОГО ВОЗНАГРАЖДЕНИЯ</t>
  </si>
  <si>
    <t>ЗАТРАТЫ НА СОСТАВЛЕНИЕ СМЕТНОЙ ДОКУМЕНТАЦИИ И ПРОВЕДЕНИЕ ЭКСПЕРТИЗЫ</t>
  </si>
  <si>
    <t>ПРЕДСТАВИТЕЛЬ ЗАКАЗЧИКА</t>
  </si>
  <si>
    <t>ПОЯСНИТЕЛЬНАЯ ЗАПИСКА</t>
  </si>
  <si>
    <t xml:space="preserve">        СМЕТНАЯ ДОКУМЕНТАЦИЯ СОСТАВЛЕНА В СООТВЕТСТВИИ С ТРЕБОВАНИЯМИ ПРИЛОЖЕНИЯ №1 К ПОСТАНОВЛЕНИЮ КАБИНЕТА МИНИСТРОВ РЕСПУБЛИКИ УЗБЕКИСТАН ОТ 11.06.2003 Г. № 261 "О ПРЕРЕХОДЕ НА ДОГОВОРНЫЕ ТЕКУЩИЕ ЦЕНЫ ПРИ РЕАЛИЗАЦИИ ИНВЕСТИЦИОННЫХ ПРОЕКТОВ, ОСУЩЕСТВЛЯЕМЫХ ЗА СЧЕТ ЦЕНТРАЛИЗОВАННЫХ КАПИТАЛЬНЫХ ВЛОЖЕНИЙ" И ПОСТАНОВЛЕНИЯ КАБИНЕТА МИНИСТРОВ РЕСПУБЛИКИ УЗБЕКИСТАН ОТ 12.05.2004 Г. №226 "О ВНЕСЕНИИ ИЗМЕНЕНИЙ В НЕКОТОРЫЕ РЕШЕНИЯ ПРАВИТЕЛЬСТВА РЕСПУБЛИКИ УЗБЕКИСТАН". СТОИМОСТЬ ОБЪЕКТА РАССЧИТЫВАЕТСЯ ПО РЕСУРСНОМУ МЕТОДУ.</t>
  </si>
  <si>
    <t xml:space="preserve">        СМЕТНАЯ ДОКУМЕНТАЦИЯ ЯВЛЯЕТСЯ ПРЕДВАРИТЕЛЬНОЙ И ПО ЗАВЕРШЕНИИ РАБОТ, БУДЕТ СОСТАВЛЕНА ИСПОЛНИТЕЛЬНАЯ СМЕТА В СООТВЕТСТВИИ С ФАКТИЧЕСКИ ВЫПОЛНЕННЫМ ОБЪЕМОВ РАБОТ.</t>
  </si>
  <si>
    <t xml:space="preserve">        ДАННЫЕ СМЕТНО-ФИНАНСОВЫЙ РАСЧЕТ СТОИМОСТИ РАБОТ НОСЯТ РЕКОМЕНДАТЕЛЬНЫЙ ХАРАКТЕР И МОГУТ БЫТЬ УТОЧНЕНЫ В ПРОЦЕССЕ СОСГЛАСОВАНИЯ ДОВОГОРНОЙ ЦЕНЫ.</t>
  </si>
  <si>
    <t>ИТОГО МАТЕРИАЛЫ</t>
  </si>
  <si>
    <t>"СОГЛАСОВАНО"</t>
  </si>
  <si>
    <t>ТЕХНИЧЕСКИЕ (МОНТАЖНЫЕ) РАБОТЫ</t>
  </si>
  <si>
    <t>ЗАТРАТЫ ТРУДА МАСТЕРОВ</t>
  </si>
  <si>
    <t>ОСНОВНАЯ ЗАРАБОТНАЯ ПЛАТА АВТОРА</t>
  </si>
  <si>
    <t>ИТОГО ПРЯМЫЕ ЗАТРАТЫ</t>
  </si>
  <si>
    <t>ВСЕГО ЗАТРАТЫ НА ТВОРЧЕСКИЕ РАБОТЫ</t>
  </si>
  <si>
    <t>БРВ</t>
  </si>
  <si>
    <t>КОЭФ БРВ</t>
  </si>
  <si>
    <t>ОБЩАЯ</t>
  </si>
  <si>
    <t>СМЕТНО-ФИНАНСОВЫЙ РАСЧЕТ СТОИМОСТИ №1</t>
  </si>
  <si>
    <t>ТЕХНИЧЕСКИЕ РАБОТЫ</t>
  </si>
  <si>
    <t>ВЕДОМОСТЬ ОБЪЕМОВ РАБОТ</t>
  </si>
  <si>
    <t>_______________________</t>
  </si>
  <si>
    <t>"УТВЕРЖДАЮ"</t>
  </si>
  <si>
    <t>№ п/п</t>
  </si>
  <si>
    <t>Наименование материалов и затраты</t>
  </si>
  <si>
    <t>Ед.изм</t>
  </si>
  <si>
    <t>Кол-во</t>
  </si>
  <si>
    <t>Стоимость</t>
  </si>
  <si>
    <t>на ед.изм</t>
  </si>
  <si>
    <t>Всего</t>
  </si>
  <si>
    <t>кг</t>
  </si>
  <si>
    <t>л</t>
  </si>
  <si>
    <t xml:space="preserve">Формовка скульптуры </t>
  </si>
  <si>
    <t xml:space="preserve">Транспортные расходы </t>
  </si>
  <si>
    <t>ИТОГО</t>
  </si>
  <si>
    <t>Полиэстр</t>
  </si>
  <si>
    <t>Крошка</t>
  </si>
  <si>
    <t>Пудра бронзовая</t>
  </si>
  <si>
    <t>гр</t>
  </si>
  <si>
    <t>Половая краска</t>
  </si>
  <si>
    <t>Разбавитель</t>
  </si>
  <si>
    <t>Растворитель</t>
  </si>
  <si>
    <t xml:space="preserve">        СТОИМОСТЬ ТВОРЧЕСКИХ РАБОТ ОПРЕДЕЛЕНА СОГЛАСНО РУКОВОДСТВО ПО СТАВКАМ И РАСЦЕНКАМ АВТОРСКОГО ВОЗНАГРАЖДЕНИЯ АКАДЕМИИ ХУДОЖЕСТВ УЗБЕКИСТАНА УТВЕРЖДЕННЫМ ОТ 07.05.2020 Г. РАЗДЕЛ VI.</t>
  </si>
  <si>
    <t>_________________________________</t>
  </si>
  <si>
    <t>________________________________</t>
  </si>
  <si>
    <t>м.час</t>
  </si>
  <si>
    <t>Дрели электрические</t>
  </si>
  <si>
    <t>СМЕТНАЯ ДОКУМЕНТАЦИЯ</t>
  </si>
  <si>
    <t>РАСЧЕТ</t>
  </si>
  <si>
    <t>рекомендуемой стартовой стоимости
в договорных текущих ценах по объекту:</t>
  </si>
  <si>
    <t>(ПО ЗАМЕЧАНИЯМ ЭКСПЕРТИЗЫ)</t>
  </si>
  <si>
    <t xml:space="preserve">                 Ведомости потребных ресурсов </t>
  </si>
  <si>
    <t xml:space="preserve">                 Локальные  ресурсные ведомости</t>
  </si>
  <si>
    <t xml:space="preserve">Рекомендуемая стоимость </t>
  </si>
  <si>
    <t>OOO «CONSTRUCTION MEASURING COMPANY»</t>
  </si>
  <si>
    <t xml:space="preserve"> Лицензия № АЛ-001607 от 01.02.2021г.</t>
  </si>
  <si>
    <t xml:space="preserve">ВСЕГО ПО ТВОРЧЕСКИМ И ТЕХНИЧЕСКИМ РАБОТАМ </t>
  </si>
  <si>
    <t>ВСЕГО ПО ТВОРЧЕСКИМ И ТЕХНИЧЕСКИМ РАБОТАМ  С ПРОЧИМИ РАСХОДАМИ ЗАКАЗЧИКА</t>
  </si>
  <si>
    <t xml:space="preserve">РАСЧЕТ СТАРТОВОЙ СТОИМОСТИ </t>
  </si>
  <si>
    <t>сум без НДС с прочими затратами заказчика</t>
  </si>
  <si>
    <t xml:space="preserve">РАСХОДЫ НА ФОРМОВКА ПАМЯТНИКА С УЧЕТОМ МАТЕРИАЛОВ </t>
  </si>
  <si>
    <t xml:space="preserve">         БАЗАВОЯ РАСЧЕТНАЯ ВЕЛИЧИНА (БРВ) С 01.02.2021 Г.  - 270 000 СУМ.</t>
  </si>
  <si>
    <t>ШТ</t>
  </si>
  <si>
    <t>"_____" ___________ 2022 г</t>
  </si>
  <si>
    <t>6</t>
  </si>
  <si>
    <t>"___" ___________ 2022 Г.</t>
  </si>
  <si>
    <t>Отлив из полиэстера</t>
  </si>
  <si>
    <t>Селекон резина</t>
  </si>
  <si>
    <t>ФОРМОВКА</t>
  </si>
  <si>
    <t>7</t>
  </si>
  <si>
    <t>ОТЛИВ ИЗ ПОЛИЭСТЕРА</t>
  </si>
  <si>
    <t>ТАШКЕНТ - 2022 г.</t>
  </si>
  <si>
    <t>Ц3801-001-01</t>
  </si>
  <si>
    <t>КОНСТУКЦИИ МАССОЙ СВЫШЕ 0,5 Т</t>
  </si>
  <si>
    <t xml:space="preserve">ЗАТРАТЫ ТРУДА </t>
  </si>
  <si>
    <t>АППАРАТЫ ДЛЯ ГАЗОВОЙ СВАРКИ РЕЗКИ</t>
  </si>
  <si>
    <t>Т</t>
  </si>
  <si>
    <t>ЧЕЛ/ЧАС</t>
  </si>
  <si>
    <t>Стекловолокно</t>
  </si>
  <si>
    <t>Катанка</t>
  </si>
  <si>
    <t>м</t>
  </si>
  <si>
    <t>Гипс</t>
  </si>
  <si>
    <t>Уголник 14 мм</t>
  </si>
  <si>
    <t>5%</t>
  </si>
  <si>
    <t>ПРОЧИЕ ЗАТРАТЫ ИСПОЛНИТЕЛЯ 4% (налог с оборота)</t>
  </si>
  <si>
    <t>СОЗДАНИЕ ПАМЯТНИКА КАМОЛИДДИНУ БЕХЗОДУ В Г.ТАШКЕНТЕ, ДО 2 Н.В., ПОЛИМЕРНЫЙ МАТЕРИАЛ</t>
  </si>
  <si>
    <t>СОЗДАНИЕ ПАМЯТНИКА КАМОЛИДДИНУ БЕХЗОДУ В Г.ТАШКЕНТЕ,                                                                                                                                                                                                                                                                           ДО 2 Н.В., ПОЛИМЕРНЫЙ МАТЕРИАЛ</t>
  </si>
  <si>
    <t>К СМЕТНО-ФИНАНСОВОМУ РАСЧЕТУ НА ТВОРЧЕСКИЕ И ТЕХНИЧЕСКИЕ РАБОТЫ СОЗДАНИЕ ПАМЯТНИКА КАМОЛИДДИНУ БЕХЗОДУ В Г.ТАШКЕНТЕ, ДО 2 Н.В., ПОЛИМЕРНЫЙ МАТЕРИАЛ</t>
  </si>
  <si>
    <t>3.1</t>
  </si>
  <si>
    <t>ФИГУРЫ</t>
  </si>
  <si>
    <t>РАЗДЕЛ VI П.15 (ОТ 35 ДО 150 БРВ ЗА 1 ШТ.)</t>
  </si>
  <si>
    <t>ЛЕПКА В МЯГКОМ МАТЕРИАЛЕ ФИГУРЫ К.БЕХЗОДА В РАЗМЕР СООРУЖЕНИЯ, ДО 2 Н.В.</t>
  </si>
  <si>
    <t>РАБОЧАЯ МОДЕЛЬ ПАМЯТНИКА К.БЕХЗОДА В МАСШТАБЕ 1:5.</t>
  </si>
  <si>
    <t>РАЗДЕЛ VI П.17 (ОТ 70 ДО 400 БРВ ЗА 1 ШТ.)</t>
  </si>
  <si>
    <t>АВТОРСКАЯ ПРОРАБОТКА ПО ПОЛИМЕРНОМУ МАТЕРИАЛУ ФИГУРЫ К.БЕХЗОДА.</t>
  </si>
  <si>
    <t>РАЗДЕЛ VI П.50 (ОТ 20% ДО 30% ЗА 1 ШТ.)</t>
  </si>
  <si>
    <t xml:space="preserve">Тонировка и доработка </t>
  </si>
  <si>
    <t>Расходы формовка, отлив, тонировка и доработка памятника и стоимости материалов на</t>
  </si>
  <si>
    <t>ТОНИРОВКА И ДОРАБОТКА</t>
  </si>
  <si>
    <t>СМЕТУ СОСТАВИЛ                                          ТУРАБЕКОВА И.</t>
  </si>
  <si>
    <t xml:space="preserve">        СРЕДНЕЧАСОВАЯ ЗАРАБОТНАЯ ПЛАТА МАСТЕРОВ ПО Г.ТАШКЕНТУ ЗА 4 КВАРТАЛ 2021 Г. ПРИНЯТА 25 459,31 СУМ/ЧАС БЕЗ УЧЕТА НАЧИСЛЕНИЙ НА СОЦИАЛЬНОЕ СТРАХОВАНИЕ.</t>
  </si>
  <si>
    <t xml:space="preserve">СМЕТУ СОСТАВИЛ                                          </t>
  </si>
  <si>
    <t>ТУРАБЕКОВА И.</t>
  </si>
  <si>
    <t xml:space="preserve">СМЕТУ СОСТАВИЛ                                                                 </t>
  </si>
  <si>
    <t>ИСПОЛНИТЕЛЬ                                         ЯТТ "ГАППОРОВ АКОБИРХОН АХМАТОВИЧ</t>
  </si>
  <si>
    <t>СМЕТУ СОСТАВИЛ                                                                   ТУРАБЕКОВА И.</t>
  </si>
  <si>
    <t>ИСПОЛНИТЕЛЬ                                                                   ЯТТ "ГАППОРОВ АКОБИРХОН АХМАТОВИЧ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</si>
</sst>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71" formatCode="_-* #,##0.00\ _₽_-;\-* #,##0.00\ _₽_-;_-* &quot;-&quot;??\ _₽_-;_-@_-"/>
    <numFmt numFmtId="182" formatCode="#,##0.0"/>
    <numFmt numFmtId="187" formatCode="0.000"/>
    <numFmt numFmtId="195" formatCode="_-* #,##0_р_._-;\-* #,##0_р_._-;_-* &quot;-&quot;??_р_._-;_-@_-"/>
    <numFmt numFmtId="196" formatCode="_-* #,##0.0_р_._-;\-* #,##0.0_р_._-;_-* &quot;-&quot;??_р_._-;_-@_-"/>
  </numFmts>
  <fonts count="52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14"/>
      <name val="Batang"/>
      <family val="1"/>
      <charset val="204"/>
    </font>
    <font>
      <sz val="10"/>
      <name val="Batang"/>
      <family val="1"/>
      <charset val="204"/>
    </font>
    <font>
      <b/>
      <sz val="36"/>
      <color indexed="8"/>
      <name val="Bookman Old Style"/>
      <family val="1"/>
      <charset val="204"/>
    </font>
    <font>
      <b/>
      <sz val="28"/>
      <name val="Bookman Old Style"/>
      <family val="1"/>
      <charset val="204"/>
    </font>
    <font>
      <b/>
      <sz val="12"/>
      <name val="Batang"/>
      <family val="1"/>
      <charset val="204"/>
    </font>
    <font>
      <sz val="10"/>
      <color indexed="10"/>
      <name val="Batang"/>
      <family val="1"/>
      <charset val="204"/>
    </font>
    <font>
      <b/>
      <i/>
      <u/>
      <sz val="38"/>
      <name val="Bookman Old Style"/>
      <family val="1"/>
      <charset val="204"/>
    </font>
    <font>
      <b/>
      <sz val="10"/>
      <name val="Batang"/>
      <family val="1"/>
      <charset val="204"/>
    </font>
    <font>
      <sz val="34"/>
      <name val="Bookman Old Style"/>
      <family val="1"/>
      <charset val="204"/>
    </font>
    <font>
      <sz val="26"/>
      <name val="Batang"/>
      <family val="1"/>
      <charset val="204"/>
    </font>
    <font>
      <b/>
      <i/>
      <sz val="30"/>
      <name val="Century Schoolbook"/>
      <family val="1"/>
      <charset val="204"/>
    </font>
    <font>
      <b/>
      <sz val="26"/>
      <name val="Batang"/>
      <family val="1"/>
      <charset val="204"/>
    </font>
    <font>
      <i/>
      <sz val="34"/>
      <name val="Bookman Old Style"/>
      <family val="1"/>
      <charset val="204"/>
    </font>
    <font>
      <b/>
      <i/>
      <sz val="25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26"/>
      <name val="Bookman Old Style"/>
      <family val="1"/>
      <charset val="204"/>
    </font>
    <font>
      <sz val="16"/>
      <name val="Batang"/>
      <family val="1"/>
      <charset val="204"/>
    </font>
    <font>
      <b/>
      <sz val="9"/>
      <name val="Times New Roman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Cambria"/>
      <family val="2"/>
      <charset val="204"/>
      <scheme val="major"/>
    </font>
    <font>
      <b/>
      <sz val="12"/>
      <name val="Cambria"/>
      <family val="2"/>
      <charset val="204"/>
      <scheme val="major"/>
    </font>
    <font>
      <sz val="10"/>
      <name val="Cambria"/>
      <family val="2"/>
      <charset val="204"/>
      <scheme val="major"/>
    </font>
    <font>
      <sz val="11"/>
      <name val="Cambria"/>
      <family val="1"/>
      <charset val="204"/>
      <scheme val="major"/>
    </font>
    <font>
      <sz val="10"/>
      <color theme="1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1"/>
      <name val="Cambria"/>
      <family val="2"/>
      <charset val="204"/>
      <scheme val="major"/>
    </font>
    <font>
      <sz val="8"/>
      <name val="Cambria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9"/>
      </patternFill>
    </fill>
    <fill>
      <patternFill patternType="solid">
        <f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</borders>
  <cellStyleXfs count="30">
    <xf numFmtId="0" fontId="0" fillId="0" borderId="0"/>
    <xf numFmtId="0" fontId="9" fillId="0" borderId="0"/>
    <xf numFmtId="0" fontId="14" fillId="0" borderId="0"/>
    <xf numFmtId="0" fontId="9" fillId="0" borderId="0"/>
    <xf numFmtId="0" fontId="41" fillId="0" borderId="0"/>
    <xf numFmtId="0" fontId="15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1" fillId="4" borderId="27" applyNumberFormat="0" applyFont="0" applyAlignment="0" applyProtection="0"/>
    <xf numFmtId="0" fontId="41" fillId="4" borderId="27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67">
    <xf numFmtId="0" fontId="0" fillId="0" borderId="0" xfId="0"/>
    <xf numFmtId="0" fontId="9" fillId="0" borderId="0" xfId="3" applyFont="1" applyAlignment="1">
      <alignment vertical="top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3" applyFont="1"/>
    <xf numFmtId="0" fontId="2" fillId="0" borderId="0" xfId="3" applyFont="1" applyAlignment="1">
      <alignment vertical="top"/>
    </xf>
    <xf numFmtId="0" fontId="17" fillId="0" borderId="0" xfId="0" applyFont="1"/>
    <xf numFmtId="0" fontId="17" fillId="0" borderId="0" xfId="3" applyFont="1" applyAlignment="1">
      <alignment vertical="top"/>
    </xf>
    <xf numFmtId="0" fontId="17" fillId="0" borderId="0" xfId="3" applyFont="1" applyAlignment="1">
      <alignment horizontal="right" vertical="top"/>
    </xf>
    <xf numFmtId="0" fontId="17" fillId="0" borderId="0" xfId="3" applyFont="1" applyAlignment="1">
      <alignment horizontal="center" vertical="top" wrapText="1"/>
    </xf>
    <xf numFmtId="0" fontId="17" fillId="0" borderId="0" xfId="3" applyFont="1"/>
    <xf numFmtId="0" fontId="17" fillId="0" borderId="0" xfId="3" applyFont="1" applyAlignment="1">
      <alignment vertical="top" wrapText="1"/>
    </xf>
    <xf numFmtId="0" fontId="17" fillId="0" borderId="0" xfId="3" applyFont="1" applyAlignment="1">
      <alignment wrapText="1"/>
    </xf>
    <xf numFmtId="0" fontId="17" fillId="0" borderId="0" xfId="3" applyFont="1" applyAlignment="1">
      <alignment horizontal="left" vertical="top" wrapText="1"/>
    </xf>
    <xf numFmtId="0" fontId="18" fillId="5" borderId="2" xfId="3" applyFont="1" applyFill="1" applyBorder="1" applyAlignment="1">
      <alignment horizontal="center" vertical="center" wrapText="1"/>
    </xf>
    <xf numFmtId="0" fontId="42" fillId="0" borderId="2" xfId="4" applyFont="1" applyBorder="1" applyAlignment="1">
      <alignment horizontal="left" vertical="center" wrapText="1"/>
    </xf>
    <xf numFmtId="0" fontId="43" fillId="0" borderId="2" xfId="4" applyFont="1" applyBorder="1" applyAlignment="1">
      <alignment horizontal="left" vertical="center" wrapText="1"/>
    </xf>
    <xf numFmtId="0" fontId="42" fillId="0" borderId="2" xfId="4" applyFont="1" applyBorder="1" applyAlignment="1">
      <alignment horizontal="center" vertical="center" wrapText="1"/>
    </xf>
    <xf numFmtId="0" fontId="43" fillId="0" borderId="2" xfId="4" applyFont="1" applyBorder="1" applyAlignment="1">
      <alignment horizontal="center" vertical="center" wrapText="1"/>
    </xf>
    <xf numFmtId="0" fontId="44" fillId="0" borderId="0" xfId="0" applyNumberFormat="1" applyFont="1"/>
    <xf numFmtId="0" fontId="44" fillId="0" borderId="0" xfId="0" applyFont="1"/>
    <xf numFmtId="0" fontId="45" fillId="0" borderId="0" xfId="13" applyFont="1" applyBorder="1" applyAlignment="1">
      <alignment horizontal="center" vertical="top"/>
    </xf>
    <xf numFmtId="0" fontId="45" fillId="0" borderId="0" xfId="13" applyFont="1" applyBorder="1" applyAlignment="1">
      <alignment horizontal="center" vertical="top" wrapText="1"/>
    </xf>
    <xf numFmtId="0" fontId="46" fillId="0" borderId="0" xfId="0" applyFont="1"/>
    <xf numFmtId="0" fontId="47" fillId="0" borderId="0" xfId="0" applyFont="1"/>
    <xf numFmtId="49" fontId="48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center" vertical="center"/>
    </xf>
    <xf numFmtId="0" fontId="46" fillId="0" borderId="0" xfId="0" applyNumberFormat="1" applyFont="1"/>
    <xf numFmtId="0" fontId="46" fillId="0" borderId="0" xfId="0" applyFont="1" applyAlignment="1">
      <alignment horizontal="center" wrapText="1"/>
    </xf>
    <xf numFmtId="49" fontId="43" fillId="0" borderId="2" xfId="4" applyNumberFormat="1" applyFont="1" applyBorder="1" applyAlignment="1">
      <alignment horizontal="center" vertical="center"/>
    </xf>
    <xf numFmtId="0" fontId="19" fillId="6" borderId="2" xfId="13" applyNumberFormat="1" applyFont="1" applyFill="1" applyBorder="1" applyAlignment="1">
      <alignment horizontal="center" vertical="center" wrapText="1"/>
    </xf>
    <xf numFmtId="0" fontId="19" fillId="6" borderId="2" xfId="13" applyFont="1" applyFill="1" applyBorder="1" applyAlignment="1">
      <alignment horizontal="center" vertical="center" wrapText="1"/>
    </xf>
    <xf numFmtId="49" fontId="42" fillId="0" borderId="2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7" fillId="0" borderId="0" xfId="3" applyNumberFormat="1" applyFont="1" applyAlignment="1">
      <alignment vertical="top"/>
    </xf>
    <xf numFmtId="0" fontId="17" fillId="0" borderId="0" xfId="3" applyNumberFormat="1" applyFont="1" applyAlignment="1">
      <alignment horizontal="left" vertical="top"/>
    </xf>
    <xf numFmtId="0" fontId="17" fillId="5" borderId="3" xfId="3" applyNumberFormat="1" applyFont="1" applyFill="1" applyBorder="1" applyAlignment="1">
      <alignment horizontal="center" vertical="center" wrapText="1"/>
    </xf>
    <xf numFmtId="0" fontId="18" fillId="5" borderId="2" xfId="3" applyNumberFormat="1" applyFont="1" applyFill="1" applyBorder="1" applyAlignment="1">
      <alignment horizontal="center" vertical="center" wrapText="1"/>
    </xf>
    <xf numFmtId="0" fontId="17" fillId="0" borderId="0" xfId="3" applyNumberFormat="1" applyFont="1"/>
    <xf numFmtId="0" fontId="42" fillId="0" borderId="2" xfId="4" applyNumberFormat="1" applyFont="1" applyBorder="1" applyAlignment="1">
      <alignment vertical="center"/>
    </xf>
    <xf numFmtId="0" fontId="43" fillId="0" borderId="2" xfId="4" applyNumberFormat="1" applyFont="1" applyBorder="1" applyAlignment="1">
      <alignment vertical="center"/>
    </xf>
    <xf numFmtId="0" fontId="42" fillId="0" borderId="2" xfId="4" applyNumberFormat="1" applyFont="1" applyBorder="1" applyAlignment="1">
      <alignment horizontal="right" vertical="center"/>
    </xf>
    <xf numFmtId="0" fontId="17" fillId="0" borderId="0" xfId="3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46" fillId="0" borderId="0" xfId="0" applyNumberFormat="1" applyFont="1" applyBorder="1"/>
    <xf numFmtId="0" fontId="46" fillId="0" borderId="0" xfId="0" applyFont="1" applyBorder="1"/>
    <xf numFmtId="0" fontId="13" fillId="0" borderId="0" xfId="0" applyFont="1" applyAlignment="1">
      <alignment horizontal="center"/>
    </xf>
    <xf numFmtId="0" fontId="43" fillId="0" borderId="2" xfId="4" applyFont="1" applyBorder="1" applyAlignment="1">
      <alignment horizontal="center" vertical="center" wrapText="1"/>
    </xf>
    <xf numFmtId="0" fontId="19" fillId="6" borderId="2" xfId="13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195" fontId="19" fillId="7" borderId="2" xfId="27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95" fontId="18" fillId="0" borderId="2" xfId="27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95" fontId="0" fillId="0" borderId="0" xfId="0" applyNumberFormat="1"/>
    <xf numFmtId="196" fontId="42" fillId="0" borderId="2" xfId="27" applyNumberFormat="1" applyFont="1" applyBorder="1" applyAlignment="1">
      <alignment horizontal="right" vertical="center"/>
    </xf>
    <xf numFmtId="195" fontId="43" fillId="0" borderId="2" xfId="27" applyNumberFormat="1" applyFont="1" applyBorder="1" applyAlignment="1">
      <alignment horizontal="right" vertical="center"/>
    </xf>
    <xf numFmtId="195" fontId="42" fillId="0" borderId="2" xfId="27" applyNumberFormat="1" applyFont="1" applyBorder="1" applyAlignment="1">
      <alignment vertical="center"/>
    </xf>
    <xf numFmtId="195" fontId="43" fillId="0" borderId="2" xfId="4" applyNumberFormat="1" applyFont="1" applyBorder="1" applyAlignment="1">
      <alignment vertical="center"/>
    </xf>
    <xf numFmtId="195" fontId="43" fillId="0" borderId="2" xfId="4" applyNumberFormat="1" applyFont="1" applyBorder="1" applyAlignment="1">
      <alignment horizontal="right" vertical="center"/>
    </xf>
    <xf numFmtId="195" fontId="43" fillId="0" borderId="2" xfId="27" applyNumberFormat="1" applyFont="1" applyBorder="1" applyAlignment="1">
      <alignment horizontal="center" vertical="center" wrapText="1"/>
    </xf>
    <xf numFmtId="195" fontId="42" fillId="0" borderId="2" xfId="27" applyNumberFormat="1" applyFont="1" applyBorder="1" applyAlignment="1">
      <alignment horizontal="right" vertical="center"/>
    </xf>
    <xf numFmtId="49" fontId="19" fillId="0" borderId="2" xfId="27" applyNumberFormat="1" applyFont="1" applyBorder="1" applyAlignment="1">
      <alignment horizontal="right" vertical="center"/>
    </xf>
    <xf numFmtId="0" fontId="21" fillId="3" borderId="4" xfId="14" applyFont="1" applyFill="1" applyBorder="1" applyAlignment="1">
      <alignment horizontal="center"/>
    </xf>
    <xf numFmtId="0" fontId="21" fillId="3" borderId="5" xfId="14" applyFont="1" applyFill="1" applyBorder="1" applyAlignment="1">
      <alignment horizontal="center"/>
    </xf>
    <xf numFmtId="0" fontId="21" fillId="3" borderId="6" xfId="14" applyFont="1" applyFill="1" applyBorder="1" applyAlignment="1">
      <alignment horizontal="center"/>
    </xf>
    <xf numFmtId="0" fontId="22" fillId="0" borderId="0" xfId="14" applyFont="1" applyBorder="1"/>
    <xf numFmtId="0" fontId="22" fillId="0" borderId="7" xfId="14" applyFont="1" applyBorder="1"/>
    <xf numFmtId="0" fontId="21" fillId="0" borderId="0" xfId="14" applyFont="1" applyBorder="1" applyAlignment="1">
      <alignment horizontal="center"/>
    </xf>
    <xf numFmtId="0" fontId="21" fillId="0" borderId="8" xfId="14" applyFont="1" applyBorder="1" applyAlignment="1">
      <alignment horizontal="center"/>
    </xf>
    <xf numFmtId="0" fontId="22" fillId="0" borderId="0" xfId="14" applyFont="1"/>
    <xf numFmtId="0" fontId="21" fillId="0" borderId="7" xfId="14" applyFont="1" applyBorder="1" applyAlignment="1">
      <alignment horizontal="center"/>
    </xf>
    <xf numFmtId="0" fontId="25" fillId="0" borderId="7" xfId="14" applyFont="1" applyBorder="1" applyAlignment="1">
      <alignment horizontal="center"/>
    </xf>
    <xf numFmtId="0" fontId="22" fillId="0" borderId="8" xfId="14" applyFont="1" applyBorder="1"/>
    <xf numFmtId="0" fontId="26" fillId="0" borderId="0" xfId="14" applyFont="1" applyBorder="1"/>
    <xf numFmtId="0" fontId="17" fillId="0" borderId="0" xfId="14" applyFont="1" applyBorder="1"/>
    <xf numFmtId="0" fontId="28" fillId="0" borderId="0" xfId="14" applyFont="1" applyBorder="1"/>
    <xf numFmtId="0" fontId="30" fillId="0" borderId="0" xfId="14" applyFont="1" applyBorder="1"/>
    <xf numFmtId="0" fontId="17" fillId="0" borderId="0" xfId="14" applyFont="1"/>
    <xf numFmtId="0" fontId="35" fillId="0" borderId="7" xfId="14" applyFont="1" applyBorder="1" applyAlignment="1">
      <alignment horizontal="center"/>
    </xf>
    <xf numFmtId="0" fontId="36" fillId="0" borderId="0" xfId="14" applyFont="1" applyBorder="1"/>
    <xf numFmtId="0" fontId="36" fillId="0" borderId="8" xfId="14" applyFont="1" applyBorder="1"/>
    <xf numFmtId="0" fontId="37" fillId="0" borderId="7" xfId="14" applyFont="1" applyBorder="1" applyAlignment="1">
      <alignment horizontal="center" vertical="center" wrapText="1"/>
    </xf>
    <xf numFmtId="0" fontId="37" fillId="0" borderId="0" xfId="14" applyFont="1" applyBorder="1" applyAlignment="1">
      <alignment horizontal="center" vertical="center" wrapText="1"/>
    </xf>
    <xf numFmtId="0" fontId="37" fillId="0" borderId="8" xfId="14" applyFont="1" applyBorder="1" applyAlignment="1">
      <alignment horizontal="center" vertical="center" wrapText="1"/>
    </xf>
    <xf numFmtId="0" fontId="21" fillId="0" borderId="9" xfId="14" applyFont="1" applyBorder="1"/>
    <xf numFmtId="0" fontId="22" fillId="0" borderId="10" xfId="14" applyFont="1" applyBorder="1"/>
    <xf numFmtId="0" fontId="22" fillId="0" borderId="11" xfId="14" applyFont="1" applyBorder="1"/>
    <xf numFmtId="0" fontId="2" fillId="0" borderId="0" xfId="14" applyFont="1" applyBorder="1"/>
    <xf numFmtId="0" fontId="17" fillId="7" borderId="0" xfId="0" applyFont="1" applyFill="1"/>
    <xf numFmtId="0" fontId="13" fillId="7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/>
    <xf numFmtId="0" fontId="13" fillId="7" borderId="0" xfId="0" applyFont="1" applyFill="1" applyAlignment="1">
      <alignment horizontal="left"/>
    </xf>
    <xf numFmtId="0" fontId="17" fillId="7" borderId="0" xfId="0" applyFont="1" applyFill="1" applyAlignment="1"/>
    <xf numFmtId="0" fontId="17" fillId="7" borderId="0" xfId="0" applyFont="1" applyFill="1" applyAlignment="1">
      <alignment horizontal="justify" vertical="center"/>
    </xf>
    <xf numFmtId="0" fontId="43" fillId="7" borderId="2" xfId="4" applyNumberFormat="1" applyFont="1" applyFill="1" applyBorder="1" applyAlignment="1">
      <alignment horizontal="right" vertical="center"/>
    </xf>
    <xf numFmtId="0" fontId="2" fillId="7" borderId="0" xfId="15" applyFill="1" applyAlignment="1">
      <alignment horizontal="center"/>
    </xf>
    <xf numFmtId="0" fontId="2" fillId="7" borderId="0" xfId="15" applyFont="1" applyFill="1"/>
    <xf numFmtId="4" fontId="2" fillId="7" borderId="0" xfId="15" applyNumberFormat="1" applyFill="1"/>
    <xf numFmtId="0" fontId="2" fillId="7" borderId="0" xfId="15" applyFill="1"/>
    <xf numFmtId="0" fontId="2" fillId="7" borderId="0" xfId="15" applyFill="1" applyAlignment="1">
      <alignment shrinkToFit="1"/>
    </xf>
    <xf numFmtId="49" fontId="4" fillId="7" borderId="0" xfId="15" applyNumberFormat="1" applyFont="1" applyFill="1"/>
    <xf numFmtId="0" fontId="4" fillId="7" borderId="0" xfId="15" applyFont="1" applyFill="1"/>
    <xf numFmtId="0" fontId="3" fillId="7" borderId="0" xfId="15" applyFont="1" applyFill="1"/>
    <xf numFmtId="0" fontId="2" fillId="7" borderId="0" xfId="15" applyFill="1" applyBorder="1"/>
    <xf numFmtId="0" fontId="0" fillId="7" borderId="0" xfId="0" applyFill="1"/>
    <xf numFmtId="0" fontId="8" fillId="7" borderId="0" xfId="0" applyFont="1" applyFill="1" applyBorder="1" applyAlignment="1">
      <alignment vertical="center" wrapText="1"/>
    </xf>
    <xf numFmtId="0" fontId="2" fillId="7" borderId="0" xfId="15" applyFill="1" applyAlignment="1">
      <alignment horizontal="left" indent="4"/>
    </xf>
    <xf numFmtId="4" fontId="3" fillId="7" borderId="0" xfId="15" applyNumberFormat="1" applyFont="1" applyFill="1" applyBorder="1" applyAlignment="1">
      <alignment horizontal="left" vertical="center" indent="4"/>
    </xf>
    <xf numFmtId="0" fontId="2" fillId="7" borderId="0" xfId="15" applyFill="1" applyAlignment="1"/>
    <xf numFmtId="0" fontId="4" fillId="7" borderId="2" xfId="15" applyFont="1" applyFill="1" applyBorder="1" applyAlignment="1">
      <alignment horizontal="center" vertical="center" wrapText="1"/>
    </xf>
    <xf numFmtId="4" fontId="4" fillId="7" borderId="2" xfId="15" applyNumberFormat="1" applyFont="1" applyFill="1" applyBorder="1" applyAlignment="1">
      <alignment horizontal="center" vertical="center" wrapText="1"/>
    </xf>
    <xf numFmtId="0" fontId="9" fillId="7" borderId="2" xfId="15" applyFont="1" applyFill="1" applyBorder="1" applyAlignment="1">
      <alignment horizontal="center" vertical="center"/>
    </xf>
    <xf numFmtId="3" fontId="9" fillId="7" borderId="2" xfId="15" applyNumberFormat="1" applyFont="1" applyFill="1" applyBorder="1" applyAlignment="1">
      <alignment horizontal="center" vertical="center"/>
    </xf>
    <xf numFmtId="0" fontId="5" fillId="7" borderId="2" xfId="15" applyFont="1" applyFill="1" applyBorder="1" applyAlignment="1">
      <alignment horizontal="center" vertical="center"/>
    </xf>
    <xf numFmtId="0" fontId="5" fillId="7" borderId="2" xfId="15" applyFont="1" applyFill="1" applyBorder="1" applyAlignment="1">
      <alignment vertical="center" wrapText="1"/>
    </xf>
    <xf numFmtId="182" fontId="5" fillId="7" borderId="2" xfId="15" applyNumberFormat="1" applyFont="1" applyFill="1" applyBorder="1" applyAlignment="1">
      <alignment horizontal="right" vertical="center"/>
    </xf>
    <xf numFmtId="0" fontId="2" fillId="7" borderId="10" xfId="15" applyFill="1" applyBorder="1"/>
    <xf numFmtId="0" fontId="11" fillId="7" borderId="2" xfId="15" applyFont="1" applyFill="1" applyBorder="1" applyAlignment="1">
      <alignment horizontal="center" vertical="center"/>
    </xf>
    <xf numFmtId="0" fontId="11" fillId="7" borderId="2" xfId="15" applyFont="1" applyFill="1" applyBorder="1" applyAlignment="1">
      <alignment vertical="center" wrapText="1"/>
    </xf>
    <xf numFmtId="182" fontId="11" fillId="7" borderId="2" xfId="15" applyNumberFormat="1" applyFont="1" applyFill="1" applyBorder="1" applyAlignment="1">
      <alignment horizontal="right" vertical="center"/>
    </xf>
    <xf numFmtId="4" fontId="5" fillId="7" borderId="2" xfId="15" applyNumberFormat="1" applyFont="1" applyFill="1" applyBorder="1" applyAlignment="1">
      <alignment horizontal="right" vertical="center"/>
    </xf>
    <xf numFmtId="2" fontId="2" fillId="7" borderId="0" xfId="15" applyNumberFormat="1" applyFill="1"/>
    <xf numFmtId="4" fontId="7" fillId="7" borderId="2" xfId="15" applyNumberFormat="1" applyFont="1" applyFill="1" applyBorder="1" applyAlignment="1">
      <alignment horizontal="right" vertical="center"/>
    </xf>
    <xf numFmtId="0" fontId="49" fillId="7" borderId="0" xfId="15" applyFont="1" applyFill="1"/>
    <xf numFmtId="0" fontId="9" fillId="7" borderId="0" xfId="15" applyFont="1" applyFill="1"/>
    <xf numFmtId="0" fontId="7" fillId="7" borderId="2" xfId="15" applyFont="1" applyFill="1" applyBorder="1" applyAlignment="1">
      <alignment vertical="center"/>
    </xf>
    <xf numFmtId="182" fontId="7" fillId="7" borderId="2" xfId="15" applyNumberFormat="1" applyFont="1" applyFill="1" applyBorder="1" applyAlignment="1">
      <alignment horizontal="right" vertical="center"/>
    </xf>
    <xf numFmtId="4" fontId="11" fillId="7" borderId="2" xfId="15" applyNumberFormat="1" applyFont="1" applyFill="1" applyBorder="1" applyAlignment="1">
      <alignment horizontal="right" vertical="center"/>
    </xf>
    <xf numFmtId="0" fontId="7" fillId="7" borderId="2" xfId="15" applyFont="1" applyFill="1" applyBorder="1" applyAlignment="1">
      <alignment vertical="center" wrapText="1"/>
    </xf>
    <xf numFmtId="0" fontId="5" fillId="7" borderId="0" xfId="15" applyFont="1" applyFill="1" applyBorder="1" applyAlignment="1">
      <alignment vertical="center"/>
    </xf>
    <xf numFmtId="4" fontId="5" fillId="7" borderId="0" xfId="15" applyNumberFormat="1" applyFont="1" applyFill="1" applyBorder="1" applyAlignment="1">
      <alignment horizontal="right" vertical="center"/>
    </xf>
    <xf numFmtId="0" fontId="20" fillId="7" borderId="0" xfId="15" applyFont="1" applyFill="1"/>
    <xf numFmtId="0" fontId="11" fillId="7" borderId="0" xfId="15" applyFont="1" applyFill="1" applyAlignment="1">
      <alignment horizontal="center"/>
    </xf>
    <xf numFmtId="0" fontId="11" fillId="7" borderId="0" xfId="15" applyFont="1" applyFill="1" applyAlignment="1">
      <alignment horizontal="left" indent="4"/>
    </xf>
    <xf numFmtId="4" fontId="11" fillId="7" borderId="0" xfId="15" applyNumberFormat="1" applyFont="1" applyFill="1" applyAlignment="1">
      <alignment horizontal="left" indent="4"/>
    </xf>
    <xf numFmtId="0" fontId="11" fillId="7" borderId="0" xfId="15" applyFont="1" applyFill="1"/>
    <xf numFmtId="0" fontId="11" fillId="7" borderId="0" xfId="15" applyFont="1" applyFill="1" applyAlignment="1">
      <alignment horizontal="left" indent="2"/>
    </xf>
    <xf numFmtId="4" fontId="11" fillId="7" borderId="0" xfId="15" applyNumberFormat="1" applyFont="1" applyFill="1" applyAlignment="1">
      <alignment horizontal="right"/>
    </xf>
    <xf numFmtId="4" fontId="11" fillId="7" borderId="0" xfId="15" applyNumberFormat="1" applyFont="1" applyFill="1"/>
    <xf numFmtId="0" fontId="34" fillId="0" borderId="7" xfId="14" applyFont="1" applyFill="1" applyBorder="1" applyAlignment="1">
      <alignment horizontal="left" vertical="center" wrapText="1"/>
    </xf>
    <xf numFmtId="0" fontId="34" fillId="0" borderId="0" xfId="14" applyFont="1" applyFill="1" applyBorder="1" applyAlignment="1">
      <alignment horizontal="left" vertical="center" wrapText="1"/>
    </xf>
    <xf numFmtId="187" fontId="34" fillId="0" borderId="0" xfId="14" applyNumberFormat="1" applyFont="1" applyFill="1" applyBorder="1" applyAlignment="1">
      <alignment horizontal="center" vertical="center" wrapText="1"/>
    </xf>
    <xf numFmtId="0" fontId="34" fillId="0" borderId="8" xfId="14" applyFont="1" applyFill="1" applyBorder="1" applyAlignment="1">
      <alignment horizontal="left" vertical="center" wrapText="1"/>
    </xf>
    <xf numFmtId="0" fontId="11" fillId="7" borderId="0" xfId="15" applyFont="1" applyFill="1" applyAlignment="1">
      <alignment horizontal="center"/>
    </xf>
    <xf numFmtId="0" fontId="38" fillId="0" borderId="0" xfId="14" applyFont="1" applyBorder="1"/>
    <xf numFmtId="0" fontId="38" fillId="0" borderId="8" xfId="14" applyFont="1" applyBorder="1"/>
    <xf numFmtId="0" fontId="13" fillId="0" borderId="0" xfId="0" applyFont="1" applyAlignment="1">
      <alignment wrapText="1"/>
    </xf>
    <xf numFmtId="195" fontId="19" fillId="0" borderId="2" xfId="27" applyNumberFormat="1" applyFont="1" applyBorder="1" applyAlignment="1">
      <alignment horizontal="center" vertical="center"/>
    </xf>
    <xf numFmtId="0" fontId="42" fillId="0" borderId="2" xfId="4" applyFont="1" applyBorder="1" applyAlignment="1">
      <alignment horizontal="center" vertical="center" wrapText="1"/>
    </xf>
    <xf numFmtId="0" fontId="5" fillId="7" borderId="2" xfId="15" applyFont="1" applyFill="1" applyBorder="1" applyAlignment="1">
      <alignment horizontal="center" vertical="center"/>
    </xf>
    <xf numFmtId="0" fontId="42" fillId="0" borderId="2" xfId="4" applyFont="1" applyBorder="1" applyAlignment="1">
      <alignment horizontal="center" vertical="center" wrapText="1"/>
    </xf>
    <xf numFmtId="0" fontId="17" fillId="0" borderId="2" xfId="3" applyFont="1" applyBorder="1" applyAlignment="1">
      <alignment vertical="top"/>
    </xf>
    <xf numFmtId="0" fontId="42" fillId="7" borderId="2" xfId="4" applyFont="1" applyFill="1" applyBorder="1" applyAlignment="1">
      <alignment horizontal="left" vertical="center" wrapText="1"/>
    </xf>
    <xf numFmtId="0" fontId="43" fillId="7" borderId="2" xfId="4" applyFont="1" applyFill="1" applyBorder="1" applyAlignment="1">
      <alignment horizontal="left" vertical="center" wrapText="1"/>
    </xf>
    <xf numFmtId="0" fontId="42" fillId="7" borderId="2" xfId="4" applyFont="1" applyFill="1" applyBorder="1" applyAlignment="1">
      <alignment horizontal="center" vertical="center" wrapText="1"/>
    </xf>
    <xf numFmtId="0" fontId="43" fillId="7" borderId="2" xfId="4" applyFont="1" applyFill="1" applyBorder="1" applyAlignment="1">
      <alignment horizontal="center" vertical="center" wrapText="1"/>
    </xf>
    <xf numFmtId="0" fontId="42" fillId="7" borderId="2" xfId="4" applyNumberFormat="1" applyFont="1" applyFill="1" applyBorder="1" applyAlignment="1">
      <alignment vertical="center"/>
    </xf>
    <xf numFmtId="0" fontId="43" fillId="7" borderId="2" xfId="4" applyNumberFormat="1" applyFont="1" applyFill="1" applyBorder="1" applyAlignment="1">
      <alignment vertical="center"/>
    </xf>
    <xf numFmtId="2" fontId="43" fillId="7" borderId="2" xfId="4" applyNumberFormat="1" applyFont="1" applyFill="1" applyBorder="1" applyAlignment="1">
      <alignment horizontal="right" vertical="center"/>
    </xf>
    <xf numFmtId="0" fontId="42" fillId="7" borderId="2" xfId="4" applyNumberFormat="1" applyFont="1" applyFill="1" applyBorder="1" applyAlignment="1">
      <alignment horizontal="right" vertical="center"/>
    </xf>
    <xf numFmtId="2" fontId="42" fillId="7" borderId="2" xfId="4" applyNumberFormat="1" applyFont="1" applyFill="1" applyBorder="1" applyAlignment="1">
      <alignment horizontal="right" vertical="center"/>
    </xf>
    <xf numFmtId="0" fontId="11" fillId="7" borderId="0" xfId="15" applyFont="1" applyFill="1" applyAlignment="1">
      <alignment horizontal="center"/>
    </xf>
    <xf numFmtId="0" fontId="13" fillId="0" borderId="0" xfId="3" applyFont="1" applyAlignment="1">
      <alignment wrapText="1"/>
    </xf>
    <xf numFmtId="0" fontId="19" fillId="0" borderId="0" xfId="0" applyFont="1" applyAlignment="1">
      <alignment horizontal="center"/>
    </xf>
    <xf numFmtId="0" fontId="39" fillId="7" borderId="0" xfId="15" applyFont="1" applyFill="1" applyAlignment="1">
      <alignment horizontal="left" indent="2"/>
    </xf>
    <xf numFmtId="4" fontId="39" fillId="7" borderId="0" xfId="15" applyNumberFormat="1" applyFont="1" applyFill="1" applyAlignment="1">
      <alignment horizontal="right"/>
    </xf>
    <xf numFmtId="0" fontId="18" fillId="0" borderId="0" xfId="0" applyFont="1" applyAlignment="1"/>
    <xf numFmtId="0" fontId="40" fillId="0" borderId="0" xfId="0" applyFont="1"/>
    <xf numFmtId="0" fontId="37" fillId="0" borderId="7" xfId="14" applyFont="1" applyBorder="1" applyAlignment="1">
      <alignment horizontal="center" vertical="center" wrapText="1"/>
    </xf>
    <xf numFmtId="0" fontId="37" fillId="0" borderId="0" xfId="14" applyFont="1" applyBorder="1" applyAlignment="1">
      <alignment horizontal="center" vertical="center" wrapText="1"/>
    </xf>
    <xf numFmtId="0" fontId="37" fillId="0" borderId="8" xfId="14" applyFont="1" applyBorder="1" applyAlignment="1">
      <alignment horizontal="center" vertical="center" wrapText="1"/>
    </xf>
    <xf numFmtId="0" fontId="29" fillId="0" borderId="7" xfId="14" applyFont="1" applyBorder="1" applyAlignment="1">
      <alignment horizontal="center" vertical="center" wrapText="1"/>
    </xf>
    <xf numFmtId="0" fontId="29" fillId="0" borderId="0" xfId="14" applyFont="1" applyBorder="1" applyAlignment="1">
      <alignment horizontal="center" vertical="center" wrapText="1"/>
    </xf>
    <xf numFmtId="0" fontId="29" fillId="0" borderId="8" xfId="14" applyFont="1" applyBorder="1" applyAlignment="1">
      <alignment horizontal="center" vertical="center" wrapText="1"/>
    </xf>
    <xf numFmtId="2" fontId="31" fillId="0" borderId="12" xfId="14" applyNumberFormat="1" applyFont="1" applyFill="1" applyBorder="1" applyAlignment="1">
      <alignment horizontal="center" vertical="center" wrapText="1"/>
    </xf>
    <xf numFmtId="2" fontId="31" fillId="0" borderId="13" xfId="14" applyNumberFormat="1" applyFont="1" applyFill="1" applyBorder="1" applyAlignment="1">
      <alignment horizontal="center" vertical="center" wrapText="1"/>
    </xf>
    <xf numFmtId="2" fontId="31" fillId="0" borderId="14" xfId="14" applyNumberFormat="1" applyFont="1" applyFill="1" applyBorder="1" applyAlignment="1">
      <alignment horizontal="center" vertical="center" wrapText="1"/>
    </xf>
    <xf numFmtId="0" fontId="32" fillId="0" borderId="7" xfId="14" applyFont="1" applyBorder="1" applyAlignment="1">
      <alignment horizontal="center"/>
    </xf>
    <xf numFmtId="0" fontId="0" fillId="0" borderId="0" xfId="0"/>
    <xf numFmtId="0" fontId="0" fillId="0" borderId="8" xfId="0" applyBorder="1"/>
    <xf numFmtId="0" fontId="0" fillId="0" borderId="7" xfId="0" applyBorder="1"/>
    <xf numFmtId="0" fontId="33" fillId="0" borderId="7" xfId="14" applyFont="1" applyBorder="1" applyAlignment="1">
      <alignment horizontal="left" vertical="center" wrapText="1"/>
    </xf>
    <xf numFmtId="0" fontId="34" fillId="0" borderId="12" xfId="14" applyFont="1" applyFill="1" applyBorder="1" applyAlignment="1">
      <alignment horizontal="left" vertical="center" wrapText="1"/>
    </xf>
    <xf numFmtId="0" fontId="34" fillId="0" borderId="13" xfId="14" applyFont="1" applyFill="1" applyBorder="1" applyAlignment="1">
      <alignment horizontal="left" vertical="center" wrapText="1"/>
    </xf>
    <xf numFmtId="0" fontId="34" fillId="0" borderId="15" xfId="14" applyFont="1" applyFill="1" applyBorder="1" applyAlignment="1">
      <alignment horizontal="left" vertical="center" wrapText="1"/>
    </xf>
    <xf numFmtId="43" fontId="34" fillId="0" borderId="16" xfId="27" applyNumberFormat="1" applyFont="1" applyFill="1" applyBorder="1" applyAlignment="1">
      <alignment horizontal="center" vertical="center" wrapText="1"/>
    </xf>
    <xf numFmtId="43" fontId="34" fillId="0" borderId="13" xfId="27" applyNumberFormat="1" applyFont="1" applyFill="1" applyBorder="1" applyAlignment="1">
      <alignment horizontal="center" vertical="center" wrapText="1"/>
    </xf>
    <xf numFmtId="43" fontId="34" fillId="0" borderId="15" xfId="27" applyNumberFormat="1" applyFont="1" applyFill="1" applyBorder="1" applyAlignment="1">
      <alignment horizontal="center" vertical="center" wrapText="1"/>
    </xf>
    <xf numFmtId="0" fontId="34" fillId="0" borderId="16" xfId="14" applyFont="1" applyFill="1" applyBorder="1" applyAlignment="1">
      <alignment horizontal="left" vertical="center" wrapText="1"/>
    </xf>
    <xf numFmtId="0" fontId="34" fillId="0" borderId="14" xfId="14" applyFont="1" applyFill="1" applyBorder="1" applyAlignment="1">
      <alignment horizontal="left" vertical="center" wrapText="1"/>
    </xf>
    <xf numFmtId="0" fontId="23" fillId="0" borderId="7" xfId="14" applyFont="1" applyBorder="1" applyAlignment="1">
      <alignment horizontal="center" vertical="center" wrapText="1"/>
    </xf>
    <xf numFmtId="0" fontId="23" fillId="0" borderId="0" xfId="14" applyFont="1" applyBorder="1" applyAlignment="1">
      <alignment horizontal="center" vertical="center" wrapText="1"/>
    </xf>
    <xf numFmtId="0" fontId="23" fillId="0" borderId="8" xfId="14" applyFont="1" applyBorder="1" applyAlignment="1">
      <alignment horizontal="center" vertical="center" wrapText="1"/>
    </xf>
    <xf numFmtId="0" fontId="24" fillId="0" borderId="7" xfId="14" applyFont="1" applyBorder="1" applyAlignment="1">
      <alignment horizontal="center" vertical="center" wrapText="1"/>
    </xf>
    <xf numFmtId="0" fontId="24" fillId="0" borderId="0" xfId="14" applyFont="1" applyBorder="1" applyAlignment="1">
      <alignment horizontal="center" vertical="center" wrapText="1"/>
    </xf>
    <xf numFmtId="0" fontId="24" fillId="0" borderId="8" xfId="14" applyFont="1" applyBorder="1" applyAlignment="1">
      <alignment horizontal="center" vertical="center" wrapText="1"/>
    </xf>
    <xf numFmtId="0" fontId="24" fillId="0" borderId="7" xfId="14" applyFont="1" applyBorder="1" applyAlignment="1">
      <alignment horizontal="left" vertical="center" wrapText="1"/>
    </xf>
    <xf numFmtId="0" fontId="24" fillId="0" borderId="0" xfId="14" applyFont="1" applyBorder="1" applyAlignment="1">
      <alignment horizontal="left" vertical="center" wrapText="1"/>
    </xf>
    <xf numFmtId="0" fontId="24" fillId="0" borderId="8" xfId="14" applyFont="1" applyBorder="1" applyAlignment="1">
      <alignment horizontal="left" vertical="center" wrapText="1"/>
    </xf>
    <xf numFmtId="0" fontId="27" fillId="0" borderId="7" xfId="14" applyFont="1" applyBorder="1" applyAlignment="1">
      <alignment horizontal="center" vertical="center" wrapText="1"/>
    </xf>
    <xf numFmtId="0" fontId="27" fillId="0" borderId="0" xfId="14" applyFont="1" applyBorder="1" applyAlignment="1">
      <alignment horizontal="center" vertical="center" wrapText="1"/>
    </xf>
    <xf numFmtId="0" fontId="27" fillId="0" borderId="8" xfId="14" applyFont="1" applyBorder="1" applyAlignment="1">
      <alignment horizontal="center" vertical="center" wrapText="1"/>
    </xf>
    <xf numFmtId="0" fontId="11" fillId="7" borderId="0" xfId="15" applyFont="1" applyFill="1" applyAlignment="1">
      <alignment horizontal="center"/>
    </xf>
    <xf numFmtId="0" fontId="11" fillId="7" borderId="2" xfId="15" applyFont="1" applyFill="1" applyBorder="1" applyAlignment="1">
      <alignment horizontal="center" vertical="center"/>
    </xf>
    <xf numFmtId="0" fontId="6" fillId="7" borderId="0" xfId="15" applyFont="1" applyFill="1" applyAlignment="1">
      <alignment horizontal="center" wrapText="1"/>
    </xf>
    <xf numFmtId="0" fontId="5" fillId="7" borderId="2" xfId="15" applyFont="1" applyFill="1" applyBorder="1" applyAlignment="1">
      <alignment horizontal="center" vertical="center"/>
    </xf>
    <xf numFmtId="0" fontId="5" fillId="7" borderId="17" xfId="15" applyFont="1" applyFill="1" applyBorder="1" applyAlignment="1">
      <alignment horizontal="center" vertical="center"/>
    </xf>
    <xf numFmtId="0" fontId="5" fillId="7" borderId="18" xfId="15" applyFont="1" applyFill="1" applyBorder="1" applyAlignment="1">
      <alignment horizontal="center" vertical="center"/>
    </xf>
    <xf numFmtId="0" fontId="5" fillId="7" borderId="19" xfId="15" applyFont="1" applyFill="1" applyBorder="1" applyAlignment="1">
      <alignment horizontal="center" vertical="center"/>
    </xf>
    <xf numFmtId="0" fontId="12" fillId="7" borderId="0" xfId="15" applyFont="1" applyFill="1" applyBorder="1" applyAlignment="1">
      <alignment horizontal="center" vertical="center" wrapText="1"/>
    </xf>
    <xf numFmtId="0" fontId="11" fillId="7" borderId="0" xfId="15" applyFont="1" applyFill="1" applyBorder="1" applyAlignment="1">
      <alignment horizontal="center" vertical="center" wrapText="1"/>
    </xf>
    <xf numFmtId="0" fontId="7" fillId="7" borderId="0" xfId="15" applyNumberFormat="1" applyFont="1" applyFill="1" applyAlignment="1">
      <alignment horizontal="center" wrapText="1"/>
    </xf>
    <xf numFmtId="0" fontId="12" fillId="7" borderId="0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/>
    </xf>
    <xf numFmtId="0" fontId="3" fillId="7" borderId="0" xfId="15" applyFont="1" applyFill="1" applyBorder="1" applyAlignment="1">
      <alignment horizontal="center" vertical="center" wrapText="1"/>
    </xf>
    <xf numFmtId="0" fontId="17" fillId="7" borderId="0" xfId="15" applyFont="1" applyFill="1" applyAlignment="1">
      <alignment horizontal="justify" vertical="center" wrapText="1"/>
    </xf>
    <xf numFmtId="0" fontId="13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 wrapText="1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center" wrapText="1"/>
    </xf>
    <xf numFmtId="0" fontId="42" fillId="0" borderId="2" xfId="4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0" xfId="3" applyFont="1" applyAlignment="1">
      <alignment horizontal="center" vertical="top" wrapText="1"/>
    </xf>
    <xf numFmtId="0" fontId="17" fillId="5" borderId="17" xfId="3" applyNumberFormat="1" applyFont="1" applyFill="1" applyBorder="1" applyAlignment="1">
      <alignment horizontal="center" vertical="center" wrapText="1"/>
    </xf>
    <xf numFmtId="0" fontId="17" fillId="5" borderId="29" xfId="3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 vertical="top"/>
    </xf>
    <xf numFmtId="0" fontId="17" fillId="0" borderId="23" xfId="3" applyFont="1" applyBorder="1" applyAlignment="1">
      <alignment horizontal="left" vertical="top"/>
    </xf>
    <xf numFmtId="0" fontId="17" fillId="0" borderId="30" xfId="3" applyFont="1" applyBorder="1" applyAlignment="1">
      <alignment horizontal="center" vertical="top" wrapText="1"/>
    </xf>
    <xf numFmtId="0" fontId="17" fillId="5" borderId="21" xfId="3" applyFont="1" applyFill="1" applyBorder="1" applyAlignment="1">
      <alignment horizontal="center" vertical="center" wrapText="1"/>
    </xf>
    <xf numFmtId="0" fontId="17" fillId="5" borderId="2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9" fontId="43" fillId="0" borderId="17" xfId="25" applyFont="1" applyBorder="1" applyAlignment="1">
      <alignment horizontal="center" vertical="center" wrapText="1"/>
    </xf>
    <xf numFmtId="9" fontId="43" fillId="0" borderId="19" xfId="25" applyFont="1" applyBorder="1" applyAlignment="1">
      <alignment horizontal="center" vertical="center" wrapText="1"/>
    </xf>
    <xf numFmtId="0" fontId="13" fillId="0" borderId="0" xfId="3" applyFont="1" applyAlignment="1">
      <alignment horizontal="center" vertical="top" wrapText="1"/>
    </xf>
    <xf numFmtId="0" fontId="17" fillId="0" borderId="28" xfId="3" applyFont="1" applyBorder="1" applyAlignment="1">
      <alignment horizontal="center" vertical="top" wrapText="1"/>
    </xf>
    <xf numFmtId="0" fontId="17" fillId="0" borderId="20" xfId="3" applyFont="1" applyBorder="1" applyAlignment="1">
      <alignment horizontal="left" vertical="top" wrapText="1"/>
    </xf>
    <xf numFmtId="4" fontId="11" fillId="7" borderId="0" xfId="15" applyNumberFormat="1" applyFont="1" applyFill="1" applyAlignment="1">
      <alignment horizontal="left"/>
    </xf>
    <xf numFmtId="0" fontId="42" fillId="7" borderId="2" xfId="4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justify" wrapText="1"/>
    </xf>
    <xf numFmtId="0" fontId="18" fillId="0" borderId="0" xfId="0" applyFont="1" applyAlignment="1">
      <alignment horizontal="center" vertical="justify"/>
    </xf>
    <xf numFmtId="0" fontId="18" fillId="0" borderId="21" xfId="0" applyFont="1" applyBorder="1" applyAlignment="1">
      <alignment horizontal="center" vertical="justify"/>
    </xf>
    <xf numFmtId="0" fontId="18" fillId="0" borderId="24" xfId="0" applyFont="1" applyBorder="1" applyAlignment="1">
      <alignment horizontal="center" vertical="justify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4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45" fillId="0" borderId="0" xfId="13" applyFont="1" applyBorder="1" applyAlignment="1">
      <alignment horizontal="center" vertical="top"/>
    </xf>
    <xf numFmtId="0" fontId="50" fillId="0" borderId="25" xfId="13" applyFont="1" applyBorder="1" applyAlignment="1">
      <alignment horizontal="center" vertical="top" wrapText="1"/>
    </xf>
    <xf numFmtId="0" fontId="51" fillId="0" borderId="26" xfId="13" applyFont="1" applyBorder="1" applyAlignment="1">
      <alignment horizontal="center" vertical="top" wrapText="1"/>
    </xf>
    <xf numFmtId="0" fontId="19" fillId="6" borderId="2" xfId="13" applyNumberFormat="1" applyFont="1" applyFill="1" applyBorder="1" applyAlignment="1">
      <alignment horizontal="center" vertical="center" wrapText="1"/>
    </xf>
    <xf numFmtId="0" fontId="19" fillId="6" borderId="2" xfId="13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1"/>
    <cellStyle name="Обычный 11" xfId="2"/>
    <cellStyle name="Обычный 2" xfId="3"/>
    <cellStyle name="Обычный 2 2" xfId="4"/>
    <cellStyle name="Обычный 2 3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Обычный 9" xfId="12"/>
    <cellStyle name="Обычный_Лист1" xfId="13"/>
    <cellStyle name="Обычный_МУМИНОВА 11" xfId="14"/>
    <cellStyle name="Обычный_Счет-фактура Экспертизе" xfId="15"/>
    <cellStyle name="Примечание 10" xfId="16"/>
    <cellStyle name="Примечание 2" xfId="17"/>
    <cellStyle name="Примечание 3" xfId="18"/>
    <cellStyle name="Примечание 4" xfId="19"/>
    <cellStyle name="Примечание 5" xfId="20"/>
    <cellStyle name="Примечание 6" xfId="21"/>
    <cellStyle name="Примечание 7" xfId="22"/>
    <cellStyle name="Примечание 8" xfId="23"/>
    <cellStyle name="Примечание 9" xfId="24"/>
    <cellStyle name="Процентный" xfId="25" builtinId="5"/>
    <cellStyle name="Процентный 2" xfId="26"/>
    <cellStyle name="Финансовый" xfId="27" builtinId="3"/>
    <cellStyle name="Финансовый 2" xfId="28"/>
    <cellStyle name="Финансовый 3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4"/>
  <sheetViews>
    <sheetView tabSelected="1" view="pageBreakPreview" topLeftCell="A37" zoomScale="55" zoomScaleSheetLayoutView="55" workbookViewId="0">
      <selection activeCell="A36" sqref="A36:S36"/>
    </sheetView>
  </sheetViews>
  <sheetFormatPr defaultColWidth="8" defaultRowHeight="12.75"/>
  <cols>
    <col min="1" max="1" width="8" style="98"/>
    <col min="2" max="2" width="9" style="98" customWidth="1"/>
    <col min="3" max="6" width="8" style="98"/>
    <col min="7" max="7" width="9.42578125" style="98" customWidth="1"/>
    <col min="8" max="9" width="8" style="98"/>
    <col min="10" max="10" width="8.7109375" style="98" customWidth="1"/>
    <col min="11" max="13" width="8" style="98"/>
    <col min="14" max="14" width="30.28515625" style="98" customWidth="1"/>
    <col min="15" max="18" width="8" style="98"/>
    <col min="19" max="19" width="43.28515625" style="98" customWidth="1"/>
    <col min="20" max="24" width="8" style="98"/>
    <col min="25" max="25" width="14.5703125" style="98" bestFit="1" customWidth="1"/>
    <col min="26" max="16384" width="8" style="98"/>
  </cols>
  <sheetData>
    <row r="1" spans="1:28" s="76" customFormat="1" ht="18.7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</row>
    <row r="2" spans="1:28" s="76" customFormat="1" ht="37.5" customHeigh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</row>
    <row r="3" spans="1:28" s="80" customFormat="1" ht="58.5" customHeight="1">
      <c r="A3" s="202" t="s">
        <v>85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4"/>
    </row>
    <row r="4" spans="1:28" s="76" customFormat="1" ht="58.5" customHeight="1">
      <c r="A4" s="202" t="s">
        <v>86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4"/>
    </row>
    <row r="5" spans="1:28" s="76" customFormat="1" ht="33.75" customHeight="1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7"/>
    </row>
    <row r="6" spans="1:28" s="76" customFormat="1" ht="32.25" customHeight="1">
      <c r="A6" s="81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9"/>
    </row>
    <row r="7" spans="1:28" s="76" customFormat="1" ht="33.75" customHeight="1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10"/>
    </row>
    <row r="8" spans="1:28" s="76" customFormat="1" ht="18.75">
      <c r="A8" s="8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28" s="76" customFormat="1" ht="15.75">
      <c r="A9" s="82"/>
      <c r="S9" s="83"/>
    </row>
    <row r="10" spans="1:28" s="76" customFormat="1" ht="15.75">
      <c r="A10" s="82"/>
      <c r="S10" s="83"/>
    </row>
    <row r="11" spans="1:28" s="76" customFormat="1" ht="15.75">
      <c r="A11" s="82"/>
      <c r="S11" s="83"/>
    </row>
    <row r="12" spans="1:28" s="76" customFormat="1" ht="15.75">
      <c r="A12" s="82"/>
      <c r="S12" s="83"/>
    </row>
    <row r="13" spans="1:28" s="76" customFormat="1" ht="15.75">
      <c r="A13" s="82"/>
      <c r="S13" s="83"/>
    </row>
    <row r="14" spans="1:28" s="76" customFormat="1" ht="15.75">
      <c r="A14" s="82"/>
      <c r="S14" s="83"/>
    </row>
    <row r="15" spans="1:28" s="76" customFormat="1" ht="15.75">
      <c r="A15" s="82"/>
      <c r="S15" s="83"/>
    </row>
    <row r="16" spans="1:28" s="76" customFormat="1" ht="15.75">
      <c r="A16" s="82"/>
      <c r="S16" s="83"/>
      <c r="AB16" s="84"/>
    </row>
    <row r="17" spans="1:33" s="76" customFormat="1" ht="15.75">
      <c r="A17" s="82"/>
      <c r="S17" s="83"/>
    </row>
    <row r="18" spans="1:33" s="76" customFormat="1" ht="15.75">
      <c r="A18" s="82"/>
      <c r="S18" s="83"/>
    </row>
    <row r="19" spans="1:33" s="76" customFormat="1" ht="15.75">
      <c r="A19" s="82"/>
      <c r="S19" s="83"/>
    </row>
    <row r="20" spans="1:33" s="76" customFormat="1" ht="15.75">
      <c r="A20" s="82"/>
      <c r="S20" s="83"/>
    </row>
    <row r="21" spans="1:33" s="76" customFormat="1" ht="15.75">
      <c r="A21" s="82"/>
      <c r="S21" s="83"/>
    </row>
    <row r="22" spans="1:33" s="76" customFormat="1" ht="15.75">
      <c r="A22" s="82"/>
      <c r="S22" s="83"/>
    </row>
    <row r="23" spans="1:33" s="76" customFormat="1">
      <c r="A23" s="77"/>
      <c r="S23" s="83"/>
    </row>
    <row r="24" spans="1:33" s="76" customFormat="1">
      <c r="A24" s="77"/>
      <c r="S24" s="83"/>
    </row>
    <row r="25" spans="1:33" s="85" customFormat="1" ht="55.5" customHeight="1">
      <c r="A25" s="211" t="s">
        <v>78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3"/>
    </row>
    <row r="26" spans="1:33" s="76" customFormat="1">
      <c r="A26" s="77"/>
      <c r="S26" s="83"/>
      <c r="AG26" s="86"/>
    </row>
    <row r="27" spans="1:33" s="76" customFormat="1">
      <c r="A27" s="77"/>
      <c r="S27" s="83"/>
    </row>
    <row r="28" spans="1:33" s="76" customFormat="1" ht="20.25">
      <c r="A28" s="77"/>
      <c r="R28" s="156"/>
      <c r="S28" s="157"/>
    </row>
    <row r="29" spans="1:33" s="76" customFormat="1" ht="20.25">
      <c r="A29" s="77"/>
      <c r="R29" s="156"/>
      <c r="S29" s="157"/>
    </row>
    <row r="30" spans="1:33" s="76" customFormat="1">
      <c r="A30" s="77"/>
      <c r="S30" s="83"/>
    </row>
    <row r="31" spans="1:33" s="76" customFormat="1">
      <c r="A31" s="77"/>
      <c r="S31" s="83"/>
    </row>
    <row r="32" spans="1:33" s="85" customFormat="1" ht="55.5" customHeight="1">
      <c r="A32" s="183" t="s">
        <v>79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5"/>
    </row>
    <row r="33" spans="1:19" s="87" customFormat="1" ht="92.25" customHeight="1">
      <c r="A33" s="183" t="s">
        <v>80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5"/>
    </row>
    <row r="34" spans="1:19" s="76" customFormat="1">
      <c r="A34" s="77"/>
      <c r="S34" s="83"/>
    </row>
    <row r="35" spans="1:19" s="76" customFormat="1" ht="13.5" thickBot="1">
      <c r="A35" s="77"/>
      <c r="S35" s="83"/>
    </row>
    <row r="36" spans="1:19" s="76" customFormat="1" ht="175.5" customHeight="1" thickTop="1" thickBot="1">
      <c r="A36" s="186" t="s">
        <v>117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8"/>
    </row>
    <row r="37" spans="1:19" s="76" customFormat="1" ht="13.5" thickTop="1">
      <c r="A37" s="77"/>
      <c r="S37" s="83"/>
    </row>
    <row r="38" spans="1:19" s="76" customFormat="1" ht="12" customHeight="1">
      <c r="A38" s="189" t="s">
        <v>81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1"/>
    </row>
    <row r="39" spans="1:19" s="88" customFormat="1" ht="33" customHeight="1">
      <c r="A39" s="192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1"/>
    </row>
    <row r="40" spans="1:19" s="76" customFormat="1">
      <c r="A40" s="77"/>
      <c r="S40" s="83"/>
    </row>
    <row r="41" spans="1:19" s="85" customFormat="1" ht="71.25" customHeight="1">
      <c r="A41" s="193" t="s">
        <v>82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1"/>
    </row>
    <row r="42" spans="1:19" s="85" customFormat="1" ht="71.25" customHeight="1">
      <c r="A42" s="193" t="s">
        <v>83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1"/>
    </row>
    <row r="43" spans="1:19" s="76" customFormat="1">
      <c r="A43" s="77"/>
      <c r="S43" s="83"/>
    </row>
    <row r="44" spans="1:19" s="76" customFormat="1">
      <c r="A44" s="77"/>
      <c r="S44" s="83"/>
    </row>
    <row r="45" spans="1:19" s="76" customFormat="1">
      <c r="A45" s="77"/>
      <c r="S45" s="83"/>
    </row>
    <row r="46" spans="1:19" s="76" customFormat="1">
      <c r="A46" s="77"/>
      <c r="S46" s="83"/>
    </row>
    <row r="47" spans="1:19" s="76" customFormat="1">
      <c r="A47" s="77"/>
      <c r="D47" s="76" t="s">
        <v>0</v>
      </c>
      <c r="S47" s="83"/>
    </row>
    <row r="48" spans="1:19" s="76" customFormat="1">
      <c r="A48" s="77"/>
      <c r="S48" s="83"/>
    </row>
    <row r="49" spans="1:19" s="76" customFormat="1">
      <c r="A49" s="77"/>
      <c r="S49" s="83"/>
    </row>
    <row r="50" spans="1:19" s="76" customFormat="1">
      <c r="A50" s="77"/>
      <c r="S50" s="83"/>
    </row>
    <row r="51" spans="1:19" s="76" customFormat="1" ht="13.5" thickBot="1">
      <c r="A51" s="77"/>
      <c r="S51" s="83"/>
    </row>
    <row r="52" spans="1:19" s="76" customFormat="1" ht="69" customHeight="1" thickTop="1" thickBot="1">
      <c r="A52" s="194" t="s">
        <v>84</v>
      </c>
      <c r="B52" s="195"/>
      <c r="C52" s="195"/>
      <c r="D52" s="195"/>
      <c r="E52" s="195"/>
      <c r="F52" s="195"/>
      <c r="G52" s="195"/>
      <c r="H52" s="195"/>
      <c r="I52" s="195"/>
      <c r="J52" s="196"/>
      <c r="K52" s="197">
        <f>'Форма 10'!D33</f>
        <v>0</v>
      </c>
      <c r="L52" s="198"/>
      <c r="M52" s="198"/>
      <c r="N52" s="199"/>
      <c r="O52" s="200" t="s">
        <v>90</v>
      </c>
      <c r="P52" s="195"/>
      <c r="Q52" s="195"/>
      <c r="R52" s="195"/>
      <c r="S52" s="201"/>
    </row>
    <row r="53" spans="1:19" s="76" customFormat="1" ht="32.25" customHeight="1" thickTop="1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3"/>
      <c r="L53" s="153"/>
      <c r="M53" s="153"/>
      <c r="N53" s="153"/>
      <c r="O53" s="152"/>
      <c r="P53" s="152"/>
      <c r="Q53" s="152"/>
      <c r="R53" s="152"/>
      <c r="S53" s="154"/>
    </row>
    <row r="54" spans="1:19" s="76" customFormat="1" ht="32.25" customHeight="1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3"/>
      <c r="L54" s="153"/>
      <c r="M54" s="153"/>
      <c r="N54" s="153"/>
      <c r="O54" s="152"/>
      <c r="P54" s="152"/>
      <c r="Q54" s="152"/>
      <c r="R54" s="152"/>
      <c r="S54" s="154"/>
    </row>
    <row r="55" spans="1:19" s="76" customFormat="1">
      <c r="A55" s="77"/>
      <c r="S55" s="83"/>
    </row>
    <row r="56" spans="1:19" s="76" customFormat="1">
      <c r="A56" s="77"/>
      <c r="S56" s="83"/>
    </row>
    <row r="57" spans="1:19" s="76" customFormat="1">
      <c r="A57" s="77"/>
      <c r="S57" s="83"/>
    </row>
    <row r="58" spans="1:19" s="76" customFormat="1">
      <c r="A58" s="77"/>
      <c r="S58" s="83"/>
    </row>
    <row r="59" spans="1:19" s="76" customFormat="1">
      <c r="A59" s="77"/>
      <c r="S59" s="83"/>
    </row>
    <row r="60" spans="1:19" s="76" customFormat="1">
      <c r="A60" s="77"/>
      <c r="S60" s="83"/>
    </row>
    <row r="61" spans="1:19" s="76" customFormat="1">
      <c r="A61" s="77"/>
      <c r="S61" s="83"/>
    </row>
    <row r="62" spans="1:19" s="76" customFormat="1">
      <c r="A62" s="77"/>
      <c r="S62" s="83"/>
    </row>
    <row r="63" spans="1:19" s="76" customFormat="1">
      <c r="A63" s="77"/>
      <c r="S63" s="83"/>
    </row>
    <row r="64" spans="1:19" s="76" customFormat="1">
      <c r="A64" s="77"/>
      <c r="S64" s="83"/>
    </row>
    <row r="65" spans="1:19" s="76" customFormat="1" ht="16.5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1"/>
    </row>
    <row r="66" spans="1:19" s="76" customFormat="1" ht="16.5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1"/>
    </row>
    <row r="67" spans="1:19" s="76" customFormat="1" ht="16.5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1"/>
    </row>
    <row r="68" spans="1:19" s="76" customFormat="1" ht="16.5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1"/>
    </row>
    <row r="69" spans="1:19" s="76" customFormat="1" ht="16.5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1"/>
    </row>
    <row r="70" spans="1:19" s="76" customFormat="1" ht="18" customHeight="1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1"/>
    </row>
    <row r="71" spans="1:19" s="87" customFormat="1" ht="33" customHeight="1">
      <c r="A71" s="180" t="s">
        <v>102</v>
      </c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2"/>
    </row>
    <row r="72" spans="1:19" s="87" customFormat="1" ht="9.75" customHeight="1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4"/>
    </row>
    <row r="73" spans="1:19" s="76" customFormat="1" ht="6.75" customHeight="1" thickBot="1">
      <c r="A73" s="95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7"/>
    </row>
    <row r="74" spans="1:19" ht="14.25" customHeight="1"/>
  </sheetData>
  <mergeCells count="15">
    <mergeCell ref="A3:S3"/>
    <mergeCell ref="A4:S4"/>
    <mergeCell ref="A5:S5"/>
    <mergeCell ref="A7:S7"/>
    <mergeCell ref="A25:S25"/>
    <mergeCell ref="A32:S32"/>
    <mergeCell ref="A71:S71"/>
    <mergeCell ref="A33:S33"/>
    <mergeCell ref="A36:S36"/>
    <mergeCell ref="A38:S39"/>
    <mergeCell ref="A41:S41"/>
    <mergeCell ref="A42:S42"/>
    <mergeCell ref="A52:J52"/>
    <mergeCell ref="K52:N52"/>
    <mergeCell ref="O52:S52"/>
  </mergeCells>
  <pageMargins left="0.7" right="0.7" top="0.75" bottom="0.75" header="0.3" footer="0.3"/>
  <pageSetup paperSize="9" scale="4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1"/>
  <dimension ref="A1:J46"/>
  <sheetViews>
    <sheetView view="pageBreakPreview" topLeftCell="A13" zoomScaleSheetLayoutView="100" workbookViewId="0">
      <pane xSplit="2" topLeftCell="C1" activePane="topRight" state="frozen"/>
      <selection activeCell="A27" sqref="A27:F27"/>
      <selection pane="topRight" activeCell="D33" sqref="D33"/>
    </sheetView>
  </sheetViews>
  <sheetFormatPr defaultColWidth="8.85546875" defaultRowHeight="12.75"/>
  <cols>
    <col min="1" max="1" width="4.28515625" style="110" customWidth="1"/>
    <col min="2" max="2" width="6" style="107" customWidth="1"/>
    <col min="3" max="3" width="79.85546875" style="110" customWidth="1"/>
    <col min="4" max="4" width="18.42578125" style="109" customWidth="1"/>
    <col min="5" max="5" width="1.42578125" style="110" hidden="1" customWidth="1"/>
    <col min="6" max="6" width="0.140625" style="110" hidden="1" customWidth="1"/>
    <col min="7" max="7" width="9.140625" style="110" hidden="1" customWidth="1"/>
    <col min="8" max="8" width="10.140625" style="110" hidden="1" customWidth="1"/>
    <col min="9" max="9" width="0.140625" style="110" customWidth="1"/>
    <col min="10" max="10" width="0.140625" style="110" hidden="1" customWidth="1"/>
    <col min="11" max="16384" width="8.85546875" style="110"/>
  </cols>
  <sheetData>
    <row r="1" spans="2:10">
      <c r="C1" s="108" t="s">
        <v>2</v>
      </c>
    </row>
    <row r="2" spans="2:10" ht="15" customHeight="1">
      <c r="C2" s="221"/>
      <c r="D2" s="221"/>
      <c r="E2" s="221"/>
      <c r="F2" s="111"/>
      <c r="G2" s="111"/>
      <c r="H2" s="112" t="s">
        <v>0</v>
      </c>
    </row>
    <row r="3" spans="2:10" ht="12.75" hidden="1" customHeight="1">
      <c r="C3" s="221" t="s">
        <v>15</v>
      </c>
      <c r="D3" s="221"/>
      <c r="E3" s="221"/>
    </row>
    <row r="4" spans="2:10" ht="15.75">
      <c r="C4" s="223"/>
      <c r="D4" s="223"/>
      <c r="E4" s="223"/>
      <c r="G4" s="113"/>
      <c r="H4" s="113"/>
    </row>
    <row r="5" spans="2:10" ht="37.5" customHeight="1">
      <c r="C5" s="216" t="s">
        <v>23</v>
      </c>
      <c r="D5" s="216"/>
      <c r="E5" s="114"/>
      <c r="G5" s="113"/>
      <c r="H5" s="113"/>
    </row>
    <row r="6" spans="2:10" ht="15.75">
      <c r="C6" s="224"/>
      <c r="D6" s="224"/>
      <c r="E6" s="224"/>
      <c r="F6" s="224"/>
    </row>
    <row r="7" spans="2:10" ht="73.5" customHeight="1">
      <c r="C7" s="222" t="s">
        <v>116</v>
      </c>
      <c r="D7" s="222"/>
    </row>
    <row r="8" spans="2:10">
      <c r="C8" s="226"/>
      <c r="D8" s="226"/>
      <c r="E8" s="115"/>
    </row>
    <row r="9" spans="2:10" s="116" customFormat="1" ht="12" customHeight="1">
      <c r="C9" s="225" t="s">
        <v>0</v>
      </c>
      <c r="D9" s="225"/>
      <c r="E9" s="225"/>
      <c r="F9" s="225"/>
      <c r="G9" s="117"/>
    </row>
    <row r="10" spans="2:10">
      <c r="C10" s="118"/>
      <c r="D10" s="119"/>
      <c r="H10" s="120"/>
    </row>
    <row r="11" spans="2:10" ht="38.25">
      <c r="B11" s="121" t="s">
        <v>27</v>
      </c>
      <c r="C11" s="121" t="s">
        <v>1</v>
      </c>
      <c r="D11" s="122" t="s">
        <v>26</v>
      </c>
      <c r="E11" s="115"/>
    </row>
    <row r="12" spans="2:10">
      <c r="B12" s="123">
        <v>1</v>
      </c>
      <c r="C12" s="123">
        <v>2</v>
      </c>
      <c r="D12" s="124">
        <v>3</v>
      </c>
      <c r="E12" s="115"/>
    </row>
    <row r="13" spans="2:10" ht="15.75">
      <c r="B13" s="215" t="s">
        <v>24</v>
      </c>
      <c r="C13" s="215"/>
      <c r="D13" s="215"/>
      <c r="E13" s="115"/>
    </row>
    <row r="14" spans="2:10" ht="16.5" thickBot="1">
      <c r="B14" s="125">
        <v>1</v>
      </c>
      <c r="C14" s="126" t="s">
        <v>28</v>
      </c>
      <c r="D14" s="127">
        <f>+ТВОРЧЕСКИЕ!H24</f>
        <v>0</v>
      </c>
      <c r="J14" s="128"/>
    </row>
    <row r="15" spans="2:10" ht="15.75">
      <c r="B15" s="125">
        <v>2</v>
      </c>
      <c r="C15" s="126" t="s">
        <v>25</v>
      </c>
      <c r="D15" s="127">
        <v>0</v>
      </c>
    </row>
    <row r="16" spans="2:10" ht="15.75">
      <c r="B16" s="125">
        <v>3</v>
      </c>
      <c r="C16" s="126" t="s">
        <v>115</v>
      </c>
      <c r="D16" s="127">
        <f>D14*4%</f>
        <v>0</v>
      </c>
    </row>
    <row r="17" spans="1:10" s="114" customFormat="1" ht="15.75">
      <c r="B17" s="129"/>
      <c r="C17" s="130" t="s">
        <v>29</v>
      </c>
      <c r="D17" s="131">
        <f>+D14+D15+D16</f>
        <v>0</v>
      </c>
    </row>
    <row r="18" spans="1:10" ht="15.75">
      <c r="B18" s="215" t="s">
        <v>41</v>
      </c>
      <c r="C18" s="215"/>
      <c r="D18" s="215"/>
    </row>
    <row r="19" spans="1:10" ht="15.75">
      <c r="B19" s="125">
        <v>1</v>
      </c>
      <c r="C19" s="126" t="s">
        <v>28</v>
      </c>
      <c r="D19" s="132">
        <f>+ТЕХНИЧЕСКИЕ!H23</f>
        <v>0</v>
      </c>
    </row>
    <row r="20" spans="1:10" ht="15.75">
      <c r="B20" s="125">
        <v>2</v>
      </c>
      <c r="C20" s="126" t="s">
        <v>25</v>
      </c>
      <c r="D20" s="127">
        <v>0</v>
      </c>
      <c r="E20" s="110">
        <v>332032.64000000001</v>
      </c>
      <c r="G20" s="133"/>
    </row>
    <row r="21" spans="1:10" ht="15.75">
      <c r="B21" s="125">
        <v>3</v>
      </c>
      <c r="C21" s="126" t="s">
        <v>91</v>
      </c>
      <c r="D21" s="127">
        <f>+КАЛЬКУЛЯЦИЯ!F28</f>
        <v>0</v>
      </c>
      <c r="G21" s="133"/>
    </row>
    <row r="22" spans="1:10" ht="15.75">
      <c r="B22" s="125">
        <v>4</v>
      </c>
      <c r="C22" s="126" t="s">
        <v>115</v>
      </c>
      <c r="D22" s="134">
        <f>(+D19+D21)*4%</f>
        <v>0</v>
      </c>
    </row>
    <row r="23" spans="1:10" ht="15.75">
      <c r="A23" s="135"/>
      <c r="B23" s="125"/>
      <c r="C23" s="130" t="s">
        <v>30</v>
      </c>
      <c r="D23" s="134">
        <f>+D19+D20+D22+D21</f>
        <v>0</v>
      </c>
      <c r="E23" s="136"/>
      <c r="F23" s="136"/>
      <c r="G23" s="136"/>
      <c r="H23" s="136"/>
      <c r="I23" s="136"/>
      <c r="J23" s="136"/>
    </row>
    <row r="24" spans="1:10" ht="15.75">
      <c r="A24" s="135"/>
      <c r="B24" s="217"/>
      <c r="C24" s="217"/>
      <c r="D24" s="217"/>
      <c r="E24" s="136"/>
      <c r="F24" s="136"/>
      <c r="G24" s="136"/>
      <c r="H24" s="136"/>
      <c r="I24" s="136"/>
      <c r="J24" s="136"/>
    </row>
    <row r="25" spans="1:10" ht="15.75">
      <c r="B25" s="125"/>
      <c r="C25" s="137" t="s">
        <v>87</v>
      </c>
      <c r="D25" s="134">
        <f>+D23+D17</f>
        <v>0</v>
      </c>
    </row>
    <row r="26" spans="1:10" ht="15.75">
      <c r="B26" s="217"/>
      <c r="C26" s="217"/>
      <c r="D26" s="217"/>
    </row>
    <row r="27" spans="1:10" ht="15.75">
      <c r="B27" s="215" t="s">
        <v>31</v>
      </c>
      <c r="C27" s="215"/>
      <c r="D27" s="215"/>
    </row>
    <row r="28" spans="1:10" ht="31.5">
      <c r="B28" s="125">
        <v>1</v>
      </c>
      <c r="C28" s="126" t="s">
        <v>32</v>
      </c>
      <c r="D28" s="138">
        <f>+D14*0.02</f>
        <v>0</v>
      </c>
    </row>
    <row r="29" spans="1:10" ht="31.5">
      <c r="B29" s="125">
        <v>2</v>
      </c>
      <c r="C29" s="126" t="s">
        <v>33</v>
      </c>
      <c r="D29" s="138">
        <v>0</v>
      </c>
    </row>
    <row r="30" spans="1:10" ht="15.75">
      <c r="B30" s="161">
        <v>3</v>
      </c>
      <c r="C30" s="126" t="s">
        <v>115</v>
      </c>
      <c r="D30" s="138">
        <f>+(D28+D29)*4%</f>
        <v>0</v>
      </c>
    </row>
    <row r="31" spans="1:10" s="114" customFormat="1" ht="15.75">
      <c r="B31" s="129"/>
      <c r="C31" s="130" t="s">
        <v>65</v>
      </c>
      <c r="D31" s="139">
        <f>+D28+D29+D30</f>
        <v>0</v>
      </c>
    </row>
    <row r="32" spans="1:10" ht="15.75">
      <c r="B32" s="218"/>
      <c r="C32" s="219"/>
      <c r="D32" s="220"/>
    </row>
    <row r="33" spans="1:4" ht="31.5">
      <c r="B33" s="125"/>
      <c r="C33" s="140" t="s">
        <v>88</v>
      </c>
      <c r="D33" s="134">
        <f>D25+D31</f>
        <v>0</v>
      </c>
    </row>
    <row r="34" spans="1:4" ht="24" customHeight="1">
      <c r="C34" s="141"/>
      <c r="D34" s="142"/>
    </row>
    <row r="35" spans="1:4" ht="24" customHeight="1">
      <c r="A35" s="143"/>
      <c r="B35" s="214"/>
      <c r="C35" s="214"/>
      <c r="D35" s="214"/>
    </row>
    <row r="36" spans="1:4" ht="15.75">
      <c r="A36" s="143"/>
      <c r="B36" s="144"/>
      <c r="C36" s="145" t="s">
        <v>130</v>
      </c>
      <c r="D36" s="146"/>
    </row>
    <row r="37" spans="1:4" ht="15.75">
      <c r="A37" s="143"/>
      <c r="B37" s="155"/>
      <c r="C37" s="145"/>
      <c r="D37" s="146"/>
    </row>
    <row r="38" spans="1:4" s="114" customFormat="1" ht="15.75">
      <c r="A38" s="147"/>
      <c r="B38" s="144"/>
      <c r="C38" s="148" t="s">
        <v>135</v>
      </c>
      <c r="D38" s="149"/>
    </row>
    <row r="39" spans="1:4" ht="24" customHeight="1">
      <c r="A39" s="214"/>
      <c r="B39" s="214"/>
      <c r="C39" s="214"/>
      <c r="D39" s="214"/>
    </row>
    <row r="40" spans="1:4" s="114" customFormat="1" ht="15.75">
      <c r="A40" s="147"/>
      <c r="B40" s="144"/>
      <c r="C40" s="147"/>
      <c r="D40" s="149"/>
    </row>
    <row r="41" spans="1:4" s="114" customFormat="1" ht="15.75">
      <c r="A41" s="147"/>
      <c r="B41" s="144"/>
      <c r="C41" s="147"/>
      <c r="D41" s="150"/>
    </row>
    <row r="42" spans="1:4" ht="54.95" customHeight="1"/>
    <row r="43" spans="1:4" ht="54.95" customHeight="1"/>
    <row r="44" spans="1:4" ht="54.95" customHeight="1"/>
    <row r="45" spans="1:4" ht="54.95" customHeight="1"/>
    <row r="46" spans="1:4" ht="54.95" customHeight="1"/>
  </sheetData>
  <mergeCells count="16">
    <mergeCell ref="C2:E2"/>
    <mergeCell ref="C3:E3"/>
    <mergeCell ref="C7:D7"/>
    <mergeCell ref="C4:E4"/>
    <mergeCell ref="C6:F6"/>
    <mergeCell ref="C9:F9"/>
    <mergeCell ref="C8:D8"/>
    <mergeCell ref="A39:D39"/>
    <mergeCell ref="B13:D13"/>
    <mergeCell ref="C5:D5"/>
    <mergeCell ref="B18:D18"/>
    <mergeCell ref="B27:D27"/>
    <mergeCell ref="B24:D24"/>
    <mergeCell ref="B26:D26"/>
    <mergeCell ref="B32:D32"/>
    <mergeCell ref="B35:D35"/>
  </mergeCells>
  <phoneticPr fontId="0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0" orientation="portrait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J20"/>
  <sheetViews>
    <sheetView view="pageBreakPreview" topLeftCell="A4" zoomScale="160" zoomScaleSheetLayoutView="160" workbookViewId="0">
      <selection activeCell="F19" sqref="F19"/>
    </sheetView>
  </sheetViews>
  <sheetFormatPr defaultRowHeight="12.75"/>
  <cols>
    <col min="1" max="1" width="4.7109375" style="99" customWidth="1"/>
    <col min="2" max="2" width="1.5703125" style="99" customWidth="1"/>
    <col min="3" max="3" width="12.42578125" style="99" customWidth="1"/>
    <col min="4" max="4" width="12.28515625" style="99" customWidth="1"/>
    <col min="5" max="5" width="14.7109375" style="99" customWidth="1"/>
    <col min="6" max="6" width="15.28515625" style="99" customWidth="1"/>
    <col min="7" max="7" width="9.5703125" style="99" customWidth="1"/>
    <col min="8" max="8" width="10.7109375" style="99" customWidth="1"/>
    <col min="9" max="9" width="23.7109375" style="99" customWidth="1"/>
    <col min="10" max="10" width="10.7109375" style="99" customWidth="1"/>
    <col min="11" max="16384" width="9.140625" style="99"/>
  </cols>
  <sheetData>
    <row r="3" spans="1:10">
      <c r="A3" s="228" t="s">
        <v>35</v>
      </c>
      <c r="B3" s="229"/>
      <c r="C3" s="229"/>
      <c r="D3" s="229"/>
      <c r="E3" s="229"/>
      <c r="F3" s="229"/>
      <c r="G3" s="229"/>
      <c r="H3" s="229"/>
      <c r="I3" s="229"/>
    </row>
    <row r="5" spans="1:10" ht="57.75" customHeight="1">
      <c r="A5" s="230" t="s">
        <v>118</v>
      </c>
      <c r="B5" s="230"/>
      <c r="C5" s="230"/>
      <c r="D5" s="230"/>
      <c r="E5" s="230"/>
      <c r="F5" s="230"/>
      <c r="G5" s="230"/>
      <c r="H5" s="230"/>
      <c r="I5" s="230"/>
      <c r="J5" s="100"/>
    </row>
    <row r="6" spans="1:10">
      <c r="C6" s="101"/>
    </row>
    <row r="7" spans="1:10" ht="39" customHeight="1">
      <c r="A7" s="227" t="s">
        <v>36</v>
      </c>
      <c r="B7" s="227"/>
      <c r="C7" s="227"/>
      <c r="D7" s="227"/>
      <c r="E7" s="227"/>
      <c r="F7" s="227"/>
      <c r="G7" s="227"/>
      <c r="H7" s="227"/>
      <c r="I7" s="227"/>
    </row>
    <row r="8" spans="1:10" ht="25.5" customHeight="1">
      <c r="A8" s="227"/>
      <c r="B8" s="227"/>
      <c r="C8" s="227"/>
      <c r="D8" s="227"/>
      <c r="E8" s="227"/>
      <c r="F8" s="227"/>
      <c r="G8" s="227"/>
      <c r="H8" s="227"/>
      <c r="I8" s="227"/>
    </row>
    <row r="9" spans="1:10" ht="29.25" customHeight="1">
      <c r="A9" s="227"/>
      <c r="B9" s="227"/>
      <c r="C9" s="227"/>
      <c r="D9" s="227"/>
      <c r="E9" s="227"/>
      <c r="F9" s="227"/>
      <c r="G9" s="227"/>
      <c r="H9" s="227"/>
      <c r="I9" s="227"/>
    </row>
    <row r="10" spans="1:10" ht="43.5" customHeight="1">
      <c r="A10" s="227" t="s">
        <v>73</v>
      </c>
      <c r="B10" s="227"/>
      <c r="C10" s="227"/>
      <c r="D10" s="227"/>
      <c r="E10" s="227"/>
      <c r="F10" s="227"/>
      <c r="G10" s="227"/>
      <c r="H10" s="227"/>
      <c r="I10" s="227"/>
    </row>
    <row r="11" spans="1:10" ht="26.25" customHeight="1">
      <c r="A11" s="227" t="s">
        <v>92</v>
      </c>
      <c r="B11" s="227"/>
      <c r="C11" s="227"/>
      <c r="D11" s="227"/>
      <c r="E11" s="227"/>
      <c r="F11" s="227"/>
      <c r="G11" s="227"/>
      <c r="H11" s="227"/>
      <c r="I11" s="227"/>
    </row>
    <row r="12" spans="1:10" ht="37.5" customHeight="1">
      <c r="A12" s="227" t="s">
        <v>131</v>
      </c>
      <c r="B12" s="227"/>
      <c r="C12" s="227"/>
      <c r="D12" s="227"/>
      <c r="E12" s="227"/>
      <c r="F12" s="227"/>
      <c r="G12" s="227"/>
      <c r="H12" s="227"/>
      <c r="I12" s="227"/>
      <c r="J12" s="102"/>
    </row>
    <row r="13" spans="1:10" ht="41.25" customHeight="1">
      <c r="A13" s="227" t="s">
        <v>37</v>
      </c>
      <c r="B13" s="227"/>
      <c r="C13" s="227"/>
      <c r="D13" s="227"/>
      <c r="E13" s="227"/>
      <c r="F13" s="227"/>
      <c r="G13" s="227"/>
      <c r="H13" s="227"/>
      <c r="I13" s="227"/>
      <c r="J13" s="102"/>
    </row>
    <row r="14" spans="1:10" ht="40.5" customHeight="1">
      <c r="A14" s="227" t="s">
        <v>38</v>
      </c>
      <c r="B14" s="227"/>
      <c r="C14" s="227"/>
      <c r="D14" s="227"/>
      <c r="E14" s="227"/>
      <c r="F14" s="227"/>
      <c r="G14" s="227"/>
      <c r="H14" s="227"/>
      <c r="I14" s="227"/>
      <c r="J14" s="103"/>
    </row>
    <row r="15" spans="1:10">
      <c r="A15" s="227"/>
      <c r="B15" s="227"/>
      <c r="C15" s="227"/>
      <c r="D15" s="227"/>
      <c r="E15" s="227"/>
      <c r="F15" s="227"/>
      <c r="G15" s="227"/>
      <c r="H15" s="227"/>
      <c r="I15" s="227"/>
      <c r="J15" s="103"/>
    </row>
    <row r="16" spans="1:10">
      <c r="A16" s="227"/>
      <c r="B16" s="227"/>
      <c r="C16" s="227"/>
      <c r="D16" s="227"/>
      <c r="E16" s="227"/>
      <c r="F16" s="227"/>
      <c r="G16" s="227"/>
      <c r="H16" s="227"/>
      <c r="I16" s="227"/>
      <c r="J16" s="103"/>
    </row>
    <row r="17" spans="1:10">
      <c r="A17" s="104"/>
      <c r="B17" s="104"/>
      <c r="C17" s="228" t="s">
        <v>136</v>
      </c>
      <c r="D17" s="228"/>
      <c r="E17" s="228"/>
      <c r="F17" s="228"/>
      <c r="G17" s="228"/>
      <c r="H17" s="104"/>
      <c r="I17" s="104"/>
      <c r="J17" s="103"/>
    </row>
    <row r="18" spans="1:10">
      <c r="C18" s="105"/>
      <c r="D18" s="105"/>
      <c r="E18" s="105"/>
      <c r="F18" s="105"/>
      <c r="G18" s="105"/>
      <c r="H18" s="105"/>
      <c r="I18" s="105"/>
      <c r="J18" s="103"/>
    </row>
    <row r="19" spans="1:10">
      <c r="C19" s="103"/>
      <c r="D19" s="103"/>
      <c r="E19" s="103"/>
      <c r="F19" s="103"/>
      <c r="G19" s="103"/>
      <c r="H19" s="103"/>
      <c r="I19" s="103"/>
      <c r="J19" s="103"/>
    </row>
    <row r="20" spans="1:10">
      <c r="C20" s="103"/>
      <c r="D20" s="101"/>
      <c r="E20" s="101"/>
      <c r="F20" s="101"/>
      <c r="G20" s="101"/>
      <c r="H20" s="101"/>
      <c r="I20" s="101"/>
      <c r="J20" s="101"/>
    </row>
  </sheetData>
  <mergeCells count="11">
    <mergeCell ref="A3:I3"/>
    <mergeCell ref="A5:I5"/>
    <mergeCell ref="A13:I13"/>
    <mergeCell ref="A14:I14"/>
    <mergeCell ref="A15:I15"/>
    <mergeCell ref="A16:I16"/>
    <mergeCell ref="A7:I9"/>
    <mergeCell ref="A10:I10"/>
    <mergeCell ref="A11:I11"/>
    <mergeCell ref="A12:I12"/>
    <mergeCell ref="C17:G17"/>
  </mergeCells>
  <pageMargins left="0.95" right="0.5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H29"/>
  <sheetViews>
    <sheetView showGridLines="0" view="pageBreakPreview" topLeftCell="A4" zoomScaleSheetLayoutView="100" workbookViewId="0">
      <selection activeCell="C40" sqref="C40"/>
    </sheetView>
  </sheetViews>
  <sheetFormatPr defaultRowHeight="12.75" outlineLevelRow="1"/>
  <cols>
    <col min="1" max="1" width="4.42578125" style="10" customWidth="1"/>
    <col min="2" max="2" width="15.42578125" style="12" customWidth="1"/>
    <col min="3" max="3" width="61.85546875" style="12" customWidth="1"/>
    <col min="4" max="5" width="10.140625" style="12" customWidth="1"/>
    <col min="6" max="6" width="7" style="12" customWidth="1"/>
    <col min="7" max="7" width="14" style="39" customWidth="1"/>
    <col min="8" max="8" width="13.7109375" style="39" customWidth="1"/>
    <col min="9" max="16384" width="9.140625" style="4"/>
  </cols>
  <sheetData>
    <row r="1" spans="1:8" s="1" customFormat="1">
      <c r="A1" s="7"/>
      <c r="B1" s="11"/>
      <c r="C1" s="11"/>
      <c r="D1" s="11"/>
      <c r="E1" s="246"/>
      <c r="F1" s="246"/>
      <c r="G1" s="246"/>
      <c r="H1" s="246"/>
    </row>
    <row r="2" spans="1:8" s="1" customFormat="1" ht="12.75" customHeight="1">
      <c r="A2" s="43"/>
      <c r="B2" s="43"/>
      <c r="C2" s="43"/>
      <c r="D2" s="43"/>
      <c r="E2" s="234"/>
      <c r="F2" s="234"/>
      <c r="G2" s="234"/>
      <c r="H2" s="234"/>
    </row>
    <row r="3" spans="1:8" s="1" customFormat="1" ht="12.75" customHeight="1">
      <c r="A3" s="43"/>
      <c r="B3" s="43"/>
      <c r="C3" s="43"/>
      <c r="D3" s="43"/>
      <c r="E3" s="234"/>
      <c r="F3" s="234"/>
      <c r="G3" s="234"/>
      <c r="H3" s="234"/>
    </row>
    <row r="4" spans="1:8" s="1" customFormat="1" ht="12.75" customHeight="1">
      <c r="A4" s="43"/>
      <c r="B4" s="43"/>
      <c r="C4" s="43"/>
      <c r="D4" s="43"/>
      <c r="E4" s="234"/>
      <c r="F4" s="234"/>
      <c r="G4" s="234"/>
      <c r="H4" s="234"/>
    </row>
    <row r="5" spans="1:8" s="1" customFormat="1" ht="12.75" customHeight="1">
      <c r="A5" s="43"/>
      <c r="B5" s="43"/>
      <c r="C5" s="43"/>
      <c r="D5" s="43"/>
      <c r="E5" s="234"/>
      <c r="F5" s="234"/>
      <c r="G5" s="234"/>
      <c r="H5" s="234"/>
    </row>
    <row r="6" spans="1:8" s="1" customFormat="1">
      <c r="A6" s="9"/>
      <c r="B6" s="43"/>
      <c r="C6" s="43"/>
      <c r="D6" s="43"/>
      <c r="E6" s="43"/>
      <c r="F6" s="43"/>
      <c r="G6" s="43"/>
      <c r="H6" s="43"/>
    </row>
    <row r="7" spans="1:8" s="1" customFormat="1" ht="8.25" customHeight="1">
      <c r="A7" s="7"/>
      <c r="B7" s="11"/>
      <c r="C7" s="13"/>
      <c r="D7" s="13"/>
      <c r="E7" s="13"/>
      <c r="F7" s="13"/>
      <c r="G7" s="36"/>
      <c r="H7" s="36"/>
    </row>
    <row r="8" spans="1:8" s="1" customFormat="1">
      <c r="A8" s="238" t="s">
        <v>49</v>
      </c>
      <c r="B8" s="238"/>
      <c r="C8" s="238"/>
      <c r="D8" s="238"/>
      <c r="E8" s="238"/>
      <c r="F8" s="238"/>
      <c r="G8" s="238"/>
      <c r="H8" s="238"/>
    </row>
    <row r="9" spans="1:8" s="1" customFormat="1">
      <c r="A9" s="9"/>
      <c r="B9" s="235"/>
      <c r="C9" s="235"/>
      <c r="D9" s="235"/>
      <c r="E9" s="235"/>
      <c r="F9" s="235"/>
      <c r="G9" s="235"/>
      <c r="H9" s="235"/>
    </row>
    <row r="10" spans="1:8" s="1" customFormat="1" ht="24.75" customHeight="1">
      <c r="A10" s="8" t="s">
        <v>3</v>
      </c>
      <c r="B10" s="247" t="s">
        <v>116</v>
      </c>
      <c r="C10" s="247"/>
      <c r="D10" s="247"/>
      <c r="E10" s="247"/>
      <c r="F10" s="247"/>
      <c r="G10" s="247"/>
      <c r="H10" s="247"/>
    </row>
    <row r="11" spans="1:8" s="1" customFormat="1">
      <c r="A11" s="9"/>
      <c r="B11" s="240" t="s">
        <v>4</v>
      </c>
      <c r="C11" s="240"/>
      <c r="D11" s="240"/>
      <c r="E11" s="240"/>
      <c r="F11" s="240"/>
      <c r="G11" s="240"/>
      <c r="H11" s="240"/>
    </row>
    <row r="12" spans="1:8" s="1" customFormat="1">
      <c r="A12" s="7"/>
      <c r="B12" s="11"/>
      <c r="C12" s="11"/>
      <c r="D12" s="11"/>
      <c r="E12" s="11"/>
      <c r="F12" s="11"/>
      <c r="G12" s="35"/>
      <c r="H12" s="35"/>
    </row>
    <row r="13" spans="1:8" s="1" customFormat="1">
      <c r="A13" s="7"/>
      <c r="B13" s="11"/>
      <c r="C13" s="248"/>
      <c r="D13" s="248"/>
      <c r="E13" s="248"/>
      <c r="F13" s="248"/>
      <c r="G13" s="248"/>
      <c r="H13" s="248"/>
    </row>
    <row r="14" spans="1:8" s="2" customFormat="1" ht="12.75" customHeight="1">
      <c r="A14" s="241" t="s">
        <v>5</v>
      </c>
      <c r="B14" s="241" t="s">
        <v>6</v>
      </c>
      <c r="C14" s="241" t="s">
        <v>7</v>
      </c>
      <c r="D14" s="241" t="s">
        <v>8</v>
      </c>
      <c r="E14" s="236" t="s">
        <v>9</v>
      </c>
      <c r="F14" s="237"/>
      <c r="G14" s="236" t="s">
        <v>9</v>
      </c>
      <c r="H14" s="237"/>
    </row>
    <row r="15" spans="1:8" s="2" customFormat="1" ht="34.5" customHeight="1">
      <c r="A15" s="242"/>
      <c r="B15" s="242"/>
      <c r="C15" s="242"/>
      <c r="D15" s="242"/>
      <c r="E15" s="37" t="s">
        <v>46</v>
      </c>
      <c r="F15" s="37" t="s">
        <v>47</v>
      </c>
      <c r="G15" s="37" t="s">
        <v>10</v>
      </c>
      <c r="H15" s="37" t="s">
        <v>48</v>
      </c>
    </row>
    <row r="16" spans="1:8" s="3" customFormat="1">
      <c r="A16" s="14">
        <v>1</v>
      </c>
      <c r="B16" s="14">
        <v>2</v>
      </c>
      <c r="C16" s="14">
        <v>3</v>
      </c>
      <c r="D16" s="14">
        <v>4</v>
      </c>
      <c r="E16" s="14"/>
      <c r="F16" s="14"/>
      <c r="G16" s="38">
        <v>5</v>
      </c>
      <c r="H16" s="38">
        <v>6</v>
      </c>
    </row>
    <row r="17" spans="1:8" s="3" customFormat="1">
      <c r="A17" s="243" t="s">
        <v>24</v>
      </c>
      <c r="B17" s="243"/>
      <c r="C17" s="243"/>
      <c r="D17" s="243"/>
      <c r="E17" s="243"/>
      <c r="F17" s="243"/>
      <c r="G17" s="243"/>
      <c r="H17" s="243"/>
    </row>
    <row r="18" spans="1:8" s="5" customFormat="1" ht="36" outlineLevel="1">
      <c r="A18" s="33" t="s">
        <v>11</v>
      </c>
      <c r="B18" s="162" t="s">
        <v>121</v>
      </c>
      <c r="C18" s="15" t="s">
        <v>123</v>
      </c>
      <c r="D18" s="162" t="s">
        <v>120</v>
      </c>
      <c r="E18" s="233">
        <v>1</v>
      </c>
      <c r="F18" s="233"/>
      <c r="G18" s="40"/>
      <c r="H18" s="41"/>
    </row>
    <row r="19" spans="1:8" s="5" customFormat="1" outlineLevel="1">
      <c r="A19" s="30" t="s">
        <v>12</v>
      </c>
      <c r="B19" s="18">
        <v>1</v>
      </c>
      <c r="C19" s="16" t="s">
        <v>42</v>
      </c>
      <c r="D19" s="18" t="s">
        <v>14</v>
      </c>
      <c r="E19" s="70">
        <v>270000</v>
      </c>
      <c r="F19" s="18">
        <v>110</v>
      </c>
      <c r="G19" s="66"/>
      <c r="H19" s="66">
        <f>+G19*E18</f>
        <v>0</v>
      </c>
    </row>
    <row r="20" spans="1:8" s="5" customFormat="1" ht="36" outlineLevel="1">
      <c r="A20" s="33" t="s">
        <v>16</v>
      </c>
      <c r="B20" s="162" t="s">
        <v>124</v>
      </c>
      <c r="C20" s="15" t="s">
        <v>122</v>
      </c>
      <c r="D20" s="162" t="s">
        <v>120</v>
      </c>
      <c r="E20" s="233">
        <v>1</v>
      </c>
      <c r="F20" s="233"/>
      <c r="G20" s="67"/>
      <c r="H20" s="68"/>
    </row>
    <row r="21" spans="1:8" s="5" customFormat="1" outlineLevel="1">
      <c r="A21" s="30" t="s">
        <v>17</v>
      </c>
      <c r="B21" s="18">
        <v>1</v>
      </c>
      <c r="C21" s="16" t="s">
        <v>42</v>
      </c>
      <c r="D21" s="18" t="s">
        <v>14</v>
      </c>
      <c r="E21" s="70">
        <v>270000</v>
      </c>
      <c r="F21" s="18">
        <v>350</v>
      </c>
      <c r="G21" s="66"/>
      <c r="H21" s="66">
        <f>+G21*E20</f>
        <v>0</v>
      </c>
    </row>
    <row r="22" spans="1:8" s="5" customFormat="1" ht="36" outlineLevel="1">
      <c r="A22" s="33" t="s">
        <v>18</v>
      </c>
      <c r="B22" s="162" t="s">
        <v>126</v>
      </c>
      <c r="C22" s="15" t="s">
        <v>125</v>
      </c>
      <c r="D22" s="162" t="s">
        <v>120</v>
      </c>
      <c r="E22" s="233">
        <v>1</v>
      </c>
      <c r="F22" s="233"/>
      <c r="G22" s="67"/>
      <c r="H22" s="68"/>
    </row>
    <row r="23" spans="1:8" s="5" customFormat="1" outlineLevel="1">
      <c r="A23" s="30" t="s">
        <v>119</v>
      </c>
      <c r="B23" s="18">
        <v>1</v>
      </c>
      <c r="C23" s="16" t="s">
        <v>42</v>
      </c>
      <c r="D23" s="18" t="s">
        <v>14</v>
      </c>
      <c r="E23" s="244">
        <v>0.2</v>
      </c>
      <c r="F23" s="245"/>
      <c r="G23" s="66">
        <f>H21</f>
        <v>0</v>
      </c>
      <c r="H23" s="69">
        <f>+E23*G23</f>
        <v>0</v>
      </c>
    </row>
    <row r="24" spans="1:8" s="5" customFormat="1" outlineLevel="1">
      <c r="A24" s="30"/>
      <c r="B24" s="18"/>
      <c r="C24" s="15" t="s">
        <v>43</v>
      </c>
      <c r="D24" s="17" t="s">
        <v>14</v>
      </c>
      <c r="E24" s="17"/>
      <c r="F24" s="17"/>
      <c r="G24" s="42"/>
      <c r="H24" s="71">
        <f>+H19+H21+H23</f>
        <v>0</v>
      </c>
    </row>
    <row r="25" spans="1:8" s="5" customFormat="1" outlineLevel="1">
      <c r="A25" s="30"/>
      <c r="B25" s="18"/>
      <c r="C25" s="15" t="s">
        <v>45</v>
      </c>
      <c r="D25" s="17" t="s">
        <v>14</v>
      </c>
      <c r="E25" s="17"/>
      <c r="F25" s="17"/>
      <c r="G25" s="42"/>
      <c r="H25" s="65">
        <f>H24</f>
        <v>0</v>
      </c>
    </row>
    <row r="26" spans="1:8" s="1" customFormat="1">
      <c r="A26" s="239"/>
      <c r="B26" s="239"/>
      <c r="C26" s="239"/>
      <c r="D26" s="239"/>
      <c r="E26" s="239"/>
      <c r="F26" s="239"/>
      <c r="G26" s="239"/>
      <c r="H26" s="239"/>
    </row>
    <row r="28" spans="1:8" ht="25.5" customHeight="1">
      <c r="C28" s="174" t="s">
        <v>132</v>
      </c>
      <c r="D28" s="231" t="s">
        <v>133</v>
      </c>
      <c r="E28" s="231"/>
      <c r="F28" s="231"/>
      <c r="G28" s="231"/>
    </row>
    <row r="29" spans="1:8" ht="25.5" customHeight="1">
      <c r="C29" s="232"/>
      <c r="D29" s="232"/>
      <c r="E29" s="232"/>
      <c r="F29" s="232"/>
    </row>
  </sheetData>
  <mergeCells count="24">
    <mergeCell ref="E1:H1"/>
    <mergeCell ref="B10:H10"/>
    <mergeCell ref="G14:H14"/>
    <mergeCell ref="C13:H13"/>
    <mergeCell ref="E2:H2"/>
    <mergeCell ref="E3:H3"/>
    <mergeCell ref="C14:C15"/>
    <mergeCell ref="E18:F18"/>
    <mergeCell ref="A17:H17"/>
    <mergeCell ref="E23:F23"/>
    <mergeCell ref="A14:A15"/>
    <mergeCell ref="B14:B15"/>
    <mergeCell ref="D14:D15"/>
    <mergeCell ref="E20:F20"/>
    <mergeCell ref="D28:G28"/>
    <mergeCell ref="C29:F29"/>
    <mergeCell ref="E22:F22"/>
    <mergeCell ref="E4:H4"/>
    <mergeCell ref="E5:H5"/>
    <mergeCell ref="B9:H9"/>
    <mergeCell ref="E14:F14"/>
    <mergeCell ref="A8:H8"/>
    <mergeCell ref="A26:H26"/>
    <mergeCell ref="B11:H11"/>
  </mergeCells>
  <printOptions horizontalCentered="1"/>
  <pageMargins left="0.39370078740157483" right="0.39370078740157483" top="0.6692913385826772" bottom="0.59055118110236227" header="0.47244094488188981" footer="0.39370078740157483"/>
  <pageSetup paperSize="9" scale="69" fitToHeight="1000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showGridLines="0" view="pageBreakPreview" topLeftCell="A7" zoomScale="115" zoomScaleSheetLayoutView="115" workbookViewId="0">
      <selection activeCell="G19" sqref="G19:G21"/>
    </sheetView>
  </sheetViews>
  <sheetFormatPr defaultRowHeight="12.75" outlineLevelRow="1"/>
  <cols>
    <col min="1" max="1" width="4.42578125" style="10" customWidth="1"/>
    <col min="2" max="2" width="15.42578125" style="12" customWidth="1"/>
    <col min="3" max="3" width="64.7109375" style="12" customWidth="1"/>
    <col min="4" max="6" width="10.140625" style="12" customWidth="1"/>
    <col min="7" max="8" width="10.140625" style="39" customWidth="1"/>
    <col min="9" max="16384" width="9.140625" style="4"/>
  </cols>
  <sheetData>
    <row r="1" spans="1:8" s="1" customFormat="1" ht="12.75" customHeight="1">
      <c r="A1" s="7"/>
      <c r="B1" s="11"/>
      <c r="C1" s="11"/>
      <c r="D1" s="11"/>
      <c r="E1" s="246"/>
      <c r="F1" s="246"/>
      <c r="G1" s="246"/>
      <c r="H1" s="246"/>
    </row>
    <row r="2" spans="1:8" s="1" customFormat="1" ht="12.75" customHeight="1">
      <c r="A2" s="43"/>
      <c r="B2" s="43"/>
      <c r="C2" s="43"/>
      <c r="D2" s="43"/>
      <c r="E2" s="234"/>
      <c r="F2" s="234"/>
      <c r="G2" s="234"/>
      <c r="H2" s="234"/>
    </row>
    <row r="3" spans="1:8" s="1" customFormat="1" ht="12.75" customHeight="1">
      <c r="A3" s="43"/>
      <c r="B3" s="43"/>
      <c r="C3" s="43"/>
      <c r="D3" s="43"/>
      <c r="E3" s="234"/>
      <c r="F3" s="234"/>
      <c r="G3" s="234"/>
      <c r="H3" s="234"/>
    </row>
    <row r="4" spans="1:8" s="1" customFormat="1" ht="12.75" customHeight="1">
      <c r="A4" s="43"/>
      <c r="B4" s="43"/>
      <c r="C4" s="43"/>
      <c r="D4" s="43"/>
      <c r="E4" s="234"/>
      <c r="F4" s="234"/>
      <c r="G4" s="234"/>
      <c r="H4" s="234"/>
    </row>
    <row r="5" spans="1:8" s="1" customFormat="1" ht="12.75" customHeight="1">
      <c r="A5" s="43"/>
      <c r="B5" s="43"/>
      <c r="C5" s="43"/>
      <c r="D5" s="43"/>
      <c r="E5" s="234"/>
      <c r="F5" s="234"/>
      <c r="G5" s="234"/>
      <c r="H5" s="234"/>
    </row>
    <row r="6" spans="1:8" s="1" customFormat="1">
      <c r="A6" s="9"/>
      <c r="B6" s="43"/>
      <c r="C6" s="43"/>
      <c r="D6" s="43"/>
      <c r="E6" s="43"/>
      <c r="F6" s="43"/>
      <c r="G6" s="43"/>
      <c r="H6" s="43"/>
    </row>
    <row r="7" spans="1:8" s="1" customFormat="1" ht="8.25" customHeight="1">
      <c r="A7" s="7"/>
      <c r="B7" s="11"/>
      <c r="C7" s="13"/>
      <c r="D7" s="13"/>
      <c r="E7" s="13"/>
      <c r="F7" s="13"/>
      <c r="G7" s="36"/>
      <c r="H7" s="36"/>
    </row>
    <row r="8" spans="1:8" s="1" customFormat="1">
      <c r="A8" s="238" t="s">
        <v>89</v>
      </c>
      <c r="B8" s="238"/>
      <c r="C8" s="238"/>
      <c r="D8" s="238"/>
      <c r="E8" s="238"/>
      <c r="F8" s="238"/>
      <c r="G8" s="238"/>
      <c r="H8" s="238"/>
    </row>
    <row r="9" spans="1:8" s="1" customFormat="1">
      <c r="A9" s="9"/>
      <c r="B9" s="235"/>
      <c r="C9" s="235"/>
      <c r="D9" s="235"/>
      <c r="E9" s="235"/>
      <c r="F9" s="235"/>
      <c r="G9" s="235"/>
      <c r="H9" s="235"/>
    </row>
    <row r="10" spans="1:8" s="1" customFormat="1" ht="25.5" customHeight="1">
      <c r="A10" s="8" t="s">
        <v>3</v>
      </c>
      <c r="B10" s="247" t="s">
        <v>116</v>
      </c>
      <c r="C10" s="247"/>
      <c r="D10" s="247"/>
      <c r="E10" s="247"/>
      <c r="F10" s="247"/>
      <c r="G10" s="247"/>
      <c r="H10" s="247"/>
    </row>
    <row r="11" spans="1:8" s="1" customFormat="1">
      <c r="A11" s="9"/>
      <c r="B11" s="240" t="s">
        <v>4</v>
      </c>
      <c r="C11" s="240"/>
      <c r="D11" s="240"/>
      <c r="E11" s="240"/>
      <c r="F11" s="240"/>
      <c r="G11" s="240"/>
      <c r="H11" s="240"/>
    </row>
    <row r="12" spans="1:8" s="1" customFormat="1">
      <c r="A12" s="7"/>
      <c r="B12" s="11"/>
      <c r="C12" s="11"/>
      <c r="D12" s="11"/>
      <c r="E12" s="11"/>
      <c r="F12" s="11"/>
      <c r="G12" s="35"/>
      <c r="H12" s="35"/>
    </row>
    <row r="13" spans="1:8" s="1" customFormat="1">
      <c r="A13" s="7"/>
      <c r="B13" s="11"/>
      <c r="C13" s="248"/>
      <c r="D13" s="248"/>
      <c r="E13" s="248"/>
      <c r="F13" s="248"/>
      <c r="G13" s="248"/>
      <c r="H13" s="248"/>
    </row>
    <row r="14" spans="1:8" s="2" customFormat="1" ht="12.75" customHeight="1">
      <c r="A14" s="241" t="s">
        <v>5</v>
      </c>
      <c r="B14" s="241" t="s">
        <v>6</v>
      </c>
      <c r="C14" s="241" t="s">
        <v>7</v>
      </c>
      <c r="D14" s="241" t="s">
        <v>8</v>
      </c>
      <c r="E14" s="236" t="s">
        <v>9</v>
      </c>
      <c r="F14" s="237"/>
      <c r="G14" s="236" t="s">
        <v>9</v>
      </c>
      <c r="H14" s="237"/>
    </row>
    <row r="15" spans="1:8" s="2" customFormat="1" ht="34.5" customHeight="1">
      <c r="A15" s="242"/>
      <c r="B15" s="242"/>
      <c r="C15" s="242"/>
      <c r="D15" s="242"/>
      <c r="E15" s="37" t="s">
        <v>46</v>
      </c>
      <c r="F15" s="37" t="s">
        <v>47</v>
      </c>
      <c r="G15" s="37" t="s">
        <v>10</v>
      </c>
      <c r="H15" s="37" t="s">
        <v>48</v>
      </c>
    </row>
    <row r="16" spans="1:8" s="3" customFormat="1">
      <c r="A16" s="14">
        <v>1</v>
      </c>
      <c r="B16" s="14">
        <v>2</v>
      </c>
      <c r="C16" s="14">
        <v>3</v>
      </c>
      <c r="D16" s="14">
        <v>4</v>
      </c>
      <c r="E16" s="14"/>
      <c r="F16" s="14"/>
      <c r="G16" s="38">
        <v>5</v>
      </c>
      <c r="H16" s="38">
        <v>6</v>
      </c>
    </row>
    <row r="17" spans="1:12" s="3" customFormat="1">
      <c r="A17" s="243" t="s">
        <v>50</v>
      </c>
      <c r="B17" s="243"/>
      <c r="C17" s="243"/>
      <c r="D17" s="243"/>
      <c r="E17" s="243"/>
      <c r="F17" s="243"/>
      <c r="G17" s="243"/>
      <c r="H17" s="243"/>
    </row>
    <row r="18" spans="1:12" s="5" customFormat="1" outlineLevel="1">
      <c r="A18" s="33" t="s">
        <v>11</v>
      </c>
      <c r="B18" s="160" t="s">
        <v>103</v>
      </c>
      <c r="C18" s="164" t="s">
        <v>104</v>
      </c>
      <c r="D18" s="166" t="s">
        <v>107</v>
      </c>
      <c r="E18" s="250">
        <v>0.12</v>
      </c>
      <c r="F18" s="250"/>
      <c r="G18" s="168"/>
      <c r="H18" s="169"/>
    </row>
    <row r="19" spans="1:12" s="5" customFormat="1" outlineLevel="1">
      <c r="A19" s="30" t="s">
        <v>12</v>
      </c>
      <c r="B19" s="18">
        <v>1</v>
      </c>
      <c r="C19" s="165" t="s">
        <v>105</v>
      </c>
      <c r="D19" s="167" t="s">
        <v>108</v>
      </c>
      <c r="E19" s="167">
        <v>91.8</v>
      </c>
      <c r="F19" s="167">
        <f>E19*E18</f>
        <v>11.016</v>
      </c>
      <c r="G19" s="106"/>
      <c r="H19" s="170">
        <f>+F19*G19</f>
        <v>0</v>
      </c>
    </row>
    <row r="20" spans="1:12" s="5" customFormat="1" outlineLevel="1">
      <c r="A20" s="30"/>
      <c r="B20" s="50"/>
      <c r="C20" s="165" t="s">
        <v>77</v>
      </c>
      <c r="D20" s="167" t="s">
        <v>76</v>
      </c>
      <c r="E20" s="167">
        <v>0.5</v>
      </c>
      <c r="F20" s="167">
        <f>E20*E18</f>
        <v>0.06</v>
      </c>
      <c r="G20" s="106"/>
      <c r="H20" s="170">
        <f>+F20*G20</f>
        <v>0</v>
      </c>
    </row>
    <row r="21" spans="1:12" s="5" customFormat="1" outlineLevel="1">
      <c r="A21" s="30"/>
      <c r="B21" s="18"/>
      <c r="C21" s="165" t="s">
        <v>106</v>
      </c>
      <c r="D21" s="167" t="s">
        <v>76</v>
      </c>
      <c r="E21" s="167">
        <v>28.6</v>
      </c>
      <c r="F21" s="167">
        <f>E21*E18</f>
        <v>3.4319999999999999</v>
      </c>
      <c r="G21" s="106"/>
      <c r="H21" s="170">
        <f>+F21*G21</f>
        <v>0</v>
      </c>
    </row>
    <row r="22" spans="1:12" s="5" customFormat="1" outlineLevel="1">
      <c r="A22" s="30"/>
      <c r="B22" s="18"/>
      <c r="C22" s="164" t="s">
        <v>28</v>
      </c>
      <c r="D22" s="166" t="s">
        <v>14</v>
      </c>
      <c r="E22" s="166"/>
      <c r="F22" s="166"/>
      <c r="G22" s="171"/>
      <c r="H22" s="172">
        <f>+H19</f>
        <v>0</v>
      </c>
    </row>
    <row r="23" spans="1:12" s="1" customFormat="1">
      <c r="A23" s="163"/>
      <c r="B23" s="163"/>
      <c r="C23" s="164" t="s">
        <v>44</v>
      </c>
      <c r="D23" s="166" t="s">
        <v>14</v>
      </c>
      <c r="E23" s="166"/>
      <c r="F23" s="166"/>
      <c r="G23" s="171"/>
      <c r="H23" s="172">
        <f>H19+H20+H21</f>
        <v>0</v>
      </c>
      <c r="L23" s="1">
        <f>1.2*80</f>
        <v>96</v>
      </c>
    </row>
    <row r="24" spans="1:12">
      <c r="L24" s="4">
        <f>1.2*80</f>
        <v>96</v>
      </c>
    </row>
    <row r="25" spans="1:12">
      <c r="L25" s="4">
        <f>0.96*6</f>
        <v>5.76</v>
      </c>
    </row>
    <row r="26" spans="1:12">
      <c r="C26" s="232"/>
      <c r="D26" s="232"/>
      <c r="E26" s="232"/>
      <c r="F26" s="232"/>
      <c r="G26" s="232"/>
    </row>
    <row r="27" spans="1:12" s="114" customFormat="1" ht="15.75">
      <c r="A27" s="147"/>
      <c r="B27" s="173"/>
      <c r="C27" s="148" t="s">
        <v>134</v>
      </c>
      <c r="D27" s="249" t="s">
        <v>133</v>
      </c>
      <c r="E27" s="249"/>
      <c r="F27" s="249"/>
    </row>
    <row r="29" spans="1:12" s="114" customFormat="1" ht="15.75">
      <c r="A29" s="147"/>
      <c r="B29" s="173"/>
      <c r="C29" s="148" t="s">
        <v>135</v>
      </c>
      <c r="D29" s="149"/>
    </row>
  </sheetData>
  <mergeCells count="20">
    <mergeCell ref="B11:H11"/>
    <mergeCell ref="A8:H8"/>
    <mergeCell ref="A17:H17"/>
    <mergeCell ref="E18:F18"/>
    <mergeCell ref="E14:F14"/>
    <mergeCell ref="D14:D15"/>
    <mergeCell ref="B14:B15"/>
    <mergeCell ref="A14:A15"/>
    <mergeCell ref="G14:H14"/>
    <mergeCell ref="C13:H13"/>
    <mergeCell ref="D27:F27"/>
    <mergeCell ref="C26:G26"/>
    <mergeCell ref="E1:H1"/>
    <mergeCell ref="E2:H2"/>
    <mergeCell ref="E3:H3"/>
    <mergeCell ref="E4:H4"/>
    <mergeCell ref="E5:H5"/>
    <mergeCell ref="C14:C15"/>
    <mergeCell ref="B9:H9"/>
    <mergeCell ref="B10:H10"/>
  </mergeCells>
  <printOptions horizontalCentered="1"/>
  <pageMargins left="0.39370078740157483" right="0.39370078740157483" top="0.6692913385826772" bottom="0.59055118110236227" header="0.47244094488188981" footer="0.39370078740157483"/>
  <pageSetup paperSize="9" scale="70" fitToHeight="1000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145" zoomScaleSheetLayoutView="145" workbookViewId="0">
      <selection activeCell="E26" sqref="E26"/>
    </sheetView>
  </sheetViews>
  <sheetFormatPr defaultRowHeight="12.75"/>
  <cols>
    <col min="1" max="1" width="4.85546875" style="44" customWidth="1"/>
    <col min="2" max="2" width="47.85546875" style="45" customWidth="1"/>
    <col min="3" max="4" width="10.28515625" style="44" customWidth="1"/>
    <col min="5" max="5" width="13.28515625" style="6" customWidth="1"/>
    <col min="6" max="6" width="14" style="6" customWidth="1"/>
    <col min="7" max="7" width="10.7109375" bestFit="1" customWidth="1"/>
  </cols>
  <sheetData>
    <row r="1" spans="1:6">
      <c r="A1" s="52"/>
      <c r="B1" s="53"/>
      <c r="C1" s="52"/>
      <c r="D1" s="234" t="s">
        <v>40</v>
      </c>
      <c r="E1" s="234"/>
      <c r="F1" s="234"/>
    </row>
    <row r="2" spans="1:6">
      <c r="A2" s="52"/>
      <c r="B2" s="53"/>
      <c r="C2" s="52"/>
      <c r="D2" s="234" t="s">
        <v>34</v>
      </c>
      <c r="E2" s="234"/>
      <c r="F2" s="234"/>
    </row>
    <row r="3" spans="1:6">
      <c r="A3" s="52"/>
      <c r="B3" s="53"/>
      <c r="C3" s="52"/>
      <c r="D3" s="234" t="s">
        <v>74</v>
      </c>
      <c r="E3" s="234"/>
      <c r="F3" s="234"/>
    </row>
    <row r="4" spans="1:6">
      <c r="A4" s="52"/>
      <c r="B4" s="53"/>
      <c r="C4" s="52"/>
      <c r="D4" s="234"/>
      <c r="E4" s="234"/>
      <c r="F4" s="234"/>
    </row>
    <row r="5" spans="1:6" ht="22.5" customHeight="1">
      <c r="A5" s="52"/>
      <c r="B5" s="52"/>
      <c r="C5" s="52"/>
      <c r="D5" s="251" t="s">
        <v>94</v>
      </c>
      <c r="E5" s="251"/>
      <c r="F5" s="259"/>
    </row>
    <row r="6" spans="1:6">
      <c r="A6" s="54"/>
      <c r="B6" s="53"/>
      <c r="C6" s="52"/>
      <c r="D6" s="54"/>
      <c r="E6" s="55"/>
      <c r="F6" s="55"/>
    </row>
    <row r="7" spans="1:6">
      <c r="A7" s="252" t="s">
        <v>128</v>
      </c>
      <c r="B7" s="253"/>
      <c r="C7" s="253"/>
      <c r="D7" s="253"/>
      <c r="E7" s="253"/>
      <c r="F7" s="253"/>
    </row>
    <row r="8" spans="1:6" ht="15" customHeight="1">
      <c r="A8" s="251" t="s">
        <v>116</v>
      </c>
      <c r="B8" s="251"/>
      <c r="C8" s="251"/>
      <c r="D8" s="251"/>
      <c r="E8" s="251"/>
      <c r="F8" s="251"/>
    </row>
    <row r="9" spans="1:6">
      <c r="A9" s="52"/>
      <c r="B9" s="52"/>
      <c r="C9" s="52"/>
      <c r="D9" s="52"/>
      <c r="E9" s="52"/>
      <c r="F9" s="52"/>
    </row>
    <row r="10" spans="1:6" ht="13.5" customHeight="1">
      <c r="A10" s="254" t="s">
        <v>54</v>
      </c>
      <c r="B10" s="256" t="s">
        <v>55</v>
      </c>
      <c r="C10" s="256" t="s">
        <v>56</v>
      </c>
      <c r="D10" s="256" t="s">
        <v>57</v>
      </c>
      <c r="E10" s="258" t="s">
        <v>58</v>
      </c>
      <c r="F10" s="258"/>
    </row>
    <row r="11" spans="1:6">
      <c r="A11" s="255"/>
      <c r="B11" s="257"/>
      <c r="C11" s="257"/>
      <c r="D11" s="257"/>
      <c r="E11" s="56" t="s">
        <v>59</v>
      </c>
      <c r="F11" s="56" t="s">
        <v>60</v>
      </c>
    </row>
    <row r="12" spans="1:6">
      <c r="A12" s="57">
        <v>1</v>
      </c>
      <c r="B12" s="58" t="s">
        <v>66</v>
      </c>
      <c r="C12" s="57" t="s">
        <v>62</v>
      </c>
      <c r="D12" s="59">
        <v>40</v>
      </c>
      <c r="E12" s="59"/>
      <c r="F12" s="59">
        <f>E12*D12</f>
        <v>0</v>
      </c>
    </row>
    <row r="13" spans="1:6">
      <c r="A13" s="57">
        <v>2</v>
      </c>
      <c r="B13" s="58" t="s">
        <v>98</v>
      </c>
      <c r="C13" s="57" t="s">
        <v>62</v>
      </c>
      <c r="D13" s="59">
        <v>15</v>
      </c>
      <c r="E13" s="59"/>
      <c r="F13" s="59">
        <f t="shared" ref="F13:F22" si="0">E13*D13</f>
        <v>0</v>
      </c>
    </row>
    <row r="14" spans="1:6" s="34" customFormat="1">
      <c r="A14" s="57">
        <v>3</v>
      </c>
      <c r="B14" s="58" t="s">
        <v>67</v>
      </c>
      <c r="C14" s="57" t="s">
        <v>61</v>
      </c>
      <c r="D14" s="59">
        <v>50</v>
      </c>
      <c r="E14" s="59"/>
      <c r="F14" s="59">
        <f t="shared" si="0"/>
        <v>0</v>
      </c>
    </row>
    <row r="15" spans="1:6">
      <c r="A15" s="57">
        <v>4</v>
      </c>
      <c r="B15" s="58" t="s">
        <v>68</v>
      </c>
      <c r="C15" s="57" t="s">
        <v>69</v>
      </c>
      <c r="D15" s="59">
        <v>300</v>
      </c>
      <c r="E15" s="59"/>
      <c r="F15" s="59">
        <f t="shared" si="0"/>
        <v>0</v>
      </c>
    </row>
    <row r="16" spans="1:6">
      <c r="A16" s="57">
        <v>5</v>
      </c>
      <c r="B16" s="58" t="s">
        <v>70</v>
      </c>
      <c r="C16" s="57" t="s">
        <v>62</v>
      </c>
      <c r="D16" s="59">
        <v>1.5</v>
      </c>
      <c r="E16" s="59"/>
      <c r="F16" s="59">
        <f t="shared" si="0"/>
        <v>0</v>
      </c>
    </row>
    <row r="17" spans="1:7">
      <c r="A17" s="57">
        <v>6</v>
      </c>
      <c r="B17" s="58" t="s">
        <v>71</v>
      </c>
      <c r="C17" s="57" t="s">
        <v>62</v>
      </c>
      <c r="D17" s="59">
        <v>2</v>
      </c>
      <c r="E17" s="59"/>
      <c r="F17" s="59">
        <f t="shared" si="0"/>
        <v>0</v>
      </c>
    </row>
    <row r="18" spans="1:7">
      <c r="A18" s="57">
        <v>7</v>
      </c>
      <c r="B18" s="58" t="s">
        <v>72</v>
      </c>
      <c r="C18" s="57" t="s">
        <v>62</v>
      </c>
      <c r="D18" s="59">
        <v>2</v>
      </c>
      <c r="E18" s="59"/>
      <c r="F18" s="59">
        <f t="shared" si="0"/>
        <v>0</v>
      </c>
    </row>
    <row r="19" spans="1:7">
      <c r="A19" s="57">
        <v>8</v>
      </c>
      <c r="B19" s="58" t="s">
        <v>112</v>
      </c>
      <c r="C19" s="57" t="s">
        <v>61</v>
      </c>
      <c r="D19" s="59">
        <v>300</v>
      </c>
      <c r="E19" s="59"/>
      <c r="F19" s="59">
        <f t="shared" si="0"/>
        <v>0</v>
      </c>
    </row>
    <row r="20" spans="1:7">
      <c r="A20" s="57">
        <v>9</v>
      </c>
      <c r="B20" s="58" t="s">
        <v>113</v>
      </c>
      <c r="C20" s="57" t="s">
        <v>111</v>
      </c>
      <c r="D20" s="59">
        <v>10</v>
      </c>
      <c r="E20" s="59"/>
      <c r="F20" s="59">
        <f t="shared" si="0"/>
        <v>0</v>
      </c>
    </row>
    <row r="21" spans="1:7">
      <c r="A21" s="57">
        <v>10</v>
      </c>
      <c r="B21" s="58" t="s">
        <v>110</v>
      </c>
      <c r="C21" s="57" t="s">
        <v>111</v>
      </c>
      <c r="D21" s="59">
        <v>135</v>
      </c>
      <c r="E21" s="59"/>
      <c r="F21" s="59">
        <f t="shared" si="0"/>
        <v>0</v>
      </c>
    </row>
    <row r="22" spans="1:7">
      <c r="A22" s="57">
        <v>11</v>
      </c>
      <c r="B22" s="58" t="s">
        <v>109</v>
      </c>
      <c r="C22" s="57" t="s">
        <v>61</v>
      </c>
      <c r="D22" s="59">
        <v>8</v>
      </c>
      <c r="E22" s="59"/>
      <c r="F22" s="59">
        <f t="shared" si="0"/>
        <v>0</v>
      </c>
    </row>
    <row r="23" spans="1:7">
      <c r="A23" s="60"/>
      <c r="B23" s="61" t="s">
        <v>39</v>
      </c>
      <c r="C23" s="60" t="s">
        <v>14</v>
      </c>
      <c r="D23" s="62"/>
      <c r="E23" s="62"/>
      <c r="F23" s="62">
        <f>SUM(F12:F22)</f>
        <v>0</v>
      </c>
      <c r="G23" s="64"/>
    </row>
    <row r="24" spans="1:7">
      <c r="A24" s="60"/>
      <c r="B24" s="61" t="s">
        <v>63</v>
      </c>
      <c r="C24" s="60" t="s">
        <v>93</v>
      </c>
      <c r="D24" s="159">
        <v>1</v>
      </c>
      <c r="E24" s="159"/>
      <c r="F24" s="62">
        <f>+D24*E24</f>
        <v>0</v>
      </c>
    </row>
    <row r="25" spans="1:7">
      <c r="A25" s="60"/>
      <c r="B25" s="61" t="s">
        <v>97</v>
      </c>
      <c r="C25" s="60" t="s">
        <v>93</v>
      </c>
      <c r="D25" s="159">
        <v>1</v>
      </c>
      <c r="E25" s="159"/>
      <c r="F25" s="62">
        <f>+D25*E25</f>
        <v>0</v>
      </c>
    </row>
    <row r="26" spans="1:7">
      <c r="A26" s="60"/>
      <c r="B26" s="61" t="s">
        <v>127</v>
      </c>
      <c r="C26" s="60" t="s">
        <v>93</v>
      </c>
      <c r="D26" s="159">
        <v>1</v>
      </c>
      <c r="E26" s="159"/>
      <c r="F26" s="62">
        <f>+D26*E26</f>
        <v>0</v>
      </c>
    </row>
    <row r="27" spans="1:7">
      <c r="A27" s="60"/>
      <c r="B27" s="61" t="s">
        <v>64</v>
      </c>
      <c r="C27" s="60" t="s">
        <v>14</v>
      </c>
      <c r="D27" s="72" t="s">
        <v>114</v>
      </c>
      <c r="E27" s="62"/>
      <c r="F27" s="62">
        <f>+F23*5%</f>
        <v>0</v>
      </c>
    </row>
    <row r="28" spans="1:7">
      <c r="A28" s="63"/>
      <c r="B28" s="61" t="s">
        <v>65</v>
      </c>
      <c r="C28" s="60" t="s">
        <v>14</v>
      </c>
      <c r="D28" s="62"/>
      <c r="E28" s="62"/>
      <c r="F28" s="62">
        <f>SUM(F23:F27)</f>
        <v>0</v>
      </c>
    </row>
    <row r="31" spans="1:7" s="179" customFormat="1" ht="12">
      <c r="A31" s="175"/>
      <c r="B31" s="176" t="s">
        <v>137</v>
      </c>
      <c r="C31" s="177"/>
      <c r="D31" s="178"/>
      <c r="E31" s="178"/>
      <c r="F31" s="52"/>
    </row>
  </sheetData>
  <mergeCells count="12">
    <mergeCell ref="D5:F5"/>
    <mergeCell ref="D4:F4"/>
    <mergeCell ref="A8:F8"/>
    <mergeCell ref="A7:F7"/>
    <mergeCell ref="D1:F1"/>
    <mergeCell ref="D2:F2"/>
    <mergeCell ref="A10:A11"/>
    <mergeCell ref="B10:B11"/>
    <mergeCell ref="C10:C11"/>
    <mergeCell ref="D10:D11"/>
    <mergeCell ref="E10:F10"/>
    <mergeCell ref="D3:F3"/>
  </mergeCells>
  <pageMargins left="0.7" right="0.7" top="0.75" bottom="0.75" header="0.3" footer="0.3"/>
  <pageSetup paperSize="9" scale="78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zoomScale="130" zoomScaleSheetLayoutView="130" workbookViewId="0">
      <selection activeCell="C22" sqref="C22:D22"/>
    </sheetView>
  </sheetViews>
  <sheetFormatPr defaultRowHeight="12.75"/>
  <cols>
    <col min="1" max="1" width="5.5703125" style="28" customWidth="1"/>
    <col min="2" max="2" width="82.28515625" style="23" customWidth="1"/>
    <col min="3" max="3" width="11.28515625" style="29" customWidth="1"/>
    <col min="4" max="4" width="15.140625" style="29" customWidth="1"/>
    <col min="5" max="16384" width="9.140625" style="23"/>
  </cols>
  <sheetData>
    <row r="1" spans="1:4" s="20" customFormat="1" ht="15.75" customHeight="1">
      <c r="A1" s="19"/>
      <c r="B1" s="261" t="s">
        <v>53</v>
      </c>
      <c r="C1" s="261"/>
      <c r="D1" s="261"/>
    </row>
    <row r="2" spans="1:4" s="20" customFormat="1" ht="15.75">
      <c r="A2" s="19"/>
      <c r="B2" s="261" t="s">
        <v>34</v>
      </c>
      <c r="C2" s="261"/>
      <c r="D2" s="261"/>
    </row>
    <row r="3" spans="1:4" s="20" customFormat="1" ht="15.75">
      <c r="A3" s="19"/>
      <c r="B3" s="261" t="s">
        <v>75</v>
      </c>
      <c r="C3" s="261"/>
      <c r="D3" s="261"/>
    </row>
    <row r="4" spans="1:4" s="20" customFormat="1" ht="16.5" customHeight="1">
      <c r="A4" s="19"/>
      <c r="B4" s="261" t="s">
        <v>52</v>
      </c>
      <c r="C4" s="261"/>
      <c r="D4" s="261"/>
    </row>
    <row r="5" spans="1:4" s="20" customFormat="1" ht="15.75">
      <c r="A5" s="19"/>
      <c r="B5" s="261" t="s">
        <v>96</v>
      </c>
      <c r="C5" s="261"/>
      <c r="D5" s="261"/>
    </row>
    <row r="6" spans="1:4" s="20" customFormat="1" ht="15.75">
      <c r="A6" s="19"/>
      <c r="B6" s="46"/>
      <c r="C6" s="49"/>
      <c r="D6" s="49"/>
    </row>
    <row r="7" spans="1:4" s="20" customFormat="1" ht="15.75">
      <c r="A7" s="19"/>
      <c r="B7" s="262" t="s">
        <v>51</v>
      </c>
      <c r="C7" s="262"/>
      <c r="D7" s="262"/>
    </row>
    <row r="8" spans="1:4" s="20" customFormat="1" ht="7.5" customHeight="1">
      <c r="A8" s="19"/>
      <c r="B8" s="21"/>
      <c r="C8" s="22"/>
      <c r="D8" s="22"/>
    </row>
    <row r="9" spans="1:4" s="20" customFormat="1" ht="26.25" customHeight="1">
      <c r="A9" s="19"/>
      <c r="B9" s="263" t="s">
        <v>116</v>
      </c>
      <c r="C9" s="263"/>
      <c r="D9" s="263"/>
    </row>
    <row r="10" spans="1:4" s="20" customFormat="1" ht="15.75">
      <c r="A10" s="19"/>
      <c r="B10" s="264" t="s">
        <v>21</v>
      </c>
      <c r="C10" s="264"/>
      <c r="D10" s="264"/>
    </row>
    <row r="11" spans="1:4" ht="12.75" customHeight="1">
      <c r="A11" s="265" t="s">
        <v>5</v>
      </c>
      <c r="B11" s="266" t="s">
        <v>22</v>
      </c>
      <c r="C11" s="266" t="s">
        <v>8</v>
      </c>
      <c r="D11" s="266" t="s">
        <v>13</v>
      </c>
    </row>
    <row r="12" spans="1:4">
      <c r="A12" s="265"/>
      <c r="B12" s="266"/>
      <c r="C12" s="266"/>
      <c r="D12" s="266"/>
    </row>
    <row r="13" spans="1:4">
      <c r="A13" s="31">
        <v>1</v>
      </c>
      <c r="B13" s="32">
        <v>2</v>
      </c>
      <c r="C13" s="51">
        <v>3</v>
      </c>
      <c r="D13" s="51">
        <v>4</v>
      </c>
    </row>
    <row r="14" spans="1:4" s="24" customFormat="1" ht="14.25">
      <c r="A14" s="30" t="s">
        <v>11</v>
      </c>
      <c r="B14" s="16" t="str">
        <f>+ТВОРЧЕСКИЕ!C18</f>
        <v>РАБОЧАЯ МОДЕЛЬ ПАМЯТНИКА К.БЕХЗОДА В МАСШТАБЕ 1:5.</v>
      </c>
      <c r="C14" s="50" t="s">
        <v>120</v>
      </c>
      <c r="D14" s="50">
        <f>+ТВОРЧЕСКИЕ!E18</f>
        <v>1</v>
      </c>
    </row>
    <row r="15" spans="1:4" s="24" customFormat="1" ht="21.75" customHeight="1">
      <c r="A15" s="30" t="s">
        <v>16</v>
      </c>
      <c r="B15" s="16" t="str">
        <f>+ТВОРЧЕСКИЕ!C20</f>
        <v>ЛЕПКА В МЯГКОМ МАТЕРИАЛЕ ФИГУРЫ К.БЕХЗОДА В РАЗМЕР СООРУЖЕНИЯ, ДО 2 Н.В.</v>
      </c>
      <c r="C15" s="50" t="s">
        <v>120</v>
      </c>
      <c r="D15" s="50">
        <f>+ТВОРЧЕСКИЕ!E20</f>
        <v>1</v>
      </c>
    </row>
    <row r="16" spans="1:4" s="24" customFormat="1" ht="14.25">
      <c r="A16" s="30" t="s">
        <v>18</v>
      </c>
      <c r="B16" s="16" t="str">
        <f>+ТВОРЧЕСКИЕ!C22</f>
        <v>АВТОРСКАЯ ПРОРАБОТКА ПО ПОЛИМЕРНОМУ МАТЕРИАЛУ ФИГУРЫ К.БЕХЗОДА.</v>
      </c>
      <c r="C16" s="50" t="s">
        <v>120</v>
      </c>
      <c r="D16" s="50">
        <f>+ТВОРЧЕСКИЕ!E22</f>
        <v>1</v>
      </c>
    </row>
    <row r="17" spans="1:6" s="24" customFormat="1" ht="14.25">
      <c r="A17" s="30" t="s">
        <v>19</v>
      </c>
      <c r="B17" s="16" t="s">
        <v>99</v>
      </c>
      <c r="C17" s="50" t="s">
        <v>120</v>
      </c>
      <c r="D17" s="50">
        <v>1</v>
      </c>
    </row>
    <row r="18" spans="1:6" s="24" customFormat="1" ht="14.25">
      <c r="A18" s="30" t="s">
        <v>20</v>
      </c>
      <c r="B18" s="16" t="str">
        <f>+ТЕХНИЧЕСКИЕ!C18</f>
        <v>КОНСТУКЦИИ МАССОЙ СВЫШЕ 0,5 Т</v>
      </c>
      <c r="C18" s="50" t="str">
        <f>+ТЕХНИЧЕСКИЕ!D18</f>
        <v>Т</v>
      </c>
      <c r="D18" s="50">
        <f>+ТЕХНИЧЕСКИЕ!E18</f>
        <v>0.12</v>
      </c>
    </row>
    <row r="19" spans="1:6" s="24" customFormat="1" ht="14.25">
      <c r="A19" s="30" t="s">
        <v>95</v>
      </c>
      <c r="B19" s="16" t="s">
        <v>101</v>
      </c>
      <c r="C19" s="50" t="s">
        <v>120</v>
      </c>
      <c r="D19" s="50">
        <v>1</v>
      </c>
    </row>
    <row r="20" spans="1:6" s="24" customFormat="1" ht="14.25">
      <c r="A20" s="30" t="s">
        <v>100</v>
      </c>
      <c r="B20" s="16" t="s">
        <v>129</v>
      </c>
      <c r="C20" s="50" t="s">
        <v>120</v>
      </c>
      <c r="D20" s="50">
        <v>1</v>
      </c>
    </row>
    <row r="21" spans="1:6">
      <c r="A21" s="25"/>
      <c r="B21" s="26"/>
      <c r="C21" s="27"/>
      <c r="D21" s="25"/>
    </row>
    <row r="22" spans="1:6" s="20" customFormat="1" ht="15.75">
      <c r="A22" s="44"/>
      <c r="B22" s="158"/>
      <c r="C22" s="260"/>
      <c r="D22" s="260"/>
      <c r="E22" s="6"/>
      <c r="F22" s="6"/>
    </row>
    <row r="23" spans="1:6" s="179" customFormat="1" ht="12">
      <c r="A23" s="175"/>
      <c r="B23" s="176" t="s">
        <v>137</v>
      </c>
      <c r="C23" s="177"/>
      <c r="D23" s="178"/>
      <c r="E23" s="178"/>
      <c r="F23" s="52"/>
    </row>
    <row r="24" spans="1:6">
      <c r="A24" s="47"/>
      <c r="B24" s="48"/>
    </row>
    <row r="25" spans="1:6">
      <c r="A25" s="47"/>
      <c r="B25" s="48"/>
    </row>
  </sheetData>
  <mergeCells count="13">
    <mergeCell ref="A11:A12"/>
    <mergeCell ref="B11:B12"/>
    <mergeCell ref="C11:C12"/>
    <mergeCell ref="D11:D12"/>
    <mergeCell ref="C22:D22"/>
    <mergeCell ref="B1:D1"/>
    <mergeCell ref="B5:D5"/>
    <mergeCell ref="B2:D2"/>
    <mergeCell ref="B3:D3"/>
    <mergeCell ref="B7:D7"/>
    <mergeCell ref="B4:D4"/>
    <mergeCell ref="B9:D9"/>
    <mergeCell ref="B10:D10"/>
  </mergeCells>
  <pageMargins left="0.59055118110236227" right="0.59055118110236227" top="0.78740157480314965" bottom="0.78740157480314965" header="0.51181102362204722" footer="0.51181102362204722"/>
  <pageSetup paperSize="9" scale="79" fitToHeight="1000" orientation="portrait" r:id="rId1"/>
  <headerFooter>
    <oddHeader xml:space="preserve">&amp;C
</oddHeader>
  </headerFooter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титул</vt:lpstr>
      <vt:lpstr>Форма 10</vt:lpstr>
      <vt:lpstr>ПЗ</vt:lpstr>
      <vt:lpstr>ТВОРЧЕСКИЕ</vt:lpstr>
      <vt:lpstr>ТЕХНИЧЕСКИЕ</vt:lpstr>
      <vt:lpstr>КАЛЬКУЛЯЦИЯ</vt:lpstr>
      <vt:lpstr>Дефект АКТ</vt:lpstr>
      <vt:lpstr>'Дефект АКТ'!Заголовки_для_печати</vt:lpstr>
      <vt:lpstr>ТВОРЧЕСКИЕ!Заголовки_для_печати</vt:lpstr>
      <vt:lpstr>ТЕХНИЧЕСКИЕ!Заголовки_для_печати</vt:lpstr>
      <vt:lpstr>'Дефект АКТ'!Область_печати</vt:lpstr>
      <vt:lpstr>ПЗ!Область_печати</vt:lpstr>
      <vt:lpstr>ТЕХНИЧЕСКИЕ!Область_печати</vt:lpstr>
      <vt:lpstr>'Форма 10'!Область_печати</vt:lpstr>
    </vt:vector>
  </TitlesOfParts>
  <Company>Servus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U. Shestakov</dc:creator>
  <cp:lastModifiedBy>Пользователь Windows</cp:lastModifiedBy>
  <cp:lastPrinted>2022-03-14T09:44:59Z</cp:lastPrinted>
  <dcterms:created xsi:type="dcterms:W3CDTF">1999-01-10T09:40:42Z</dcterms:created>
  <dcterms:modified xsi:type="dcterms:W3CDTF">2022-03-17T11:57:44Z</dcterms:modified>
</cp:coreProperties>
</file>